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G:\Upphandling\Upphandlingar\Entrémattor\Entrémattor 2021-2\06. Upphandlingsdokument\Publicerat\Bilagor\"/>
    </mc:Choice>
  </mc:AlternateContent>
  <xr:revisionPtr revIDLastSave="0" documentId="13_ncr:1_{718FF565-0993-4A93-B4C8-777955BBED66}" xr6:coauthVersionLast="47" xr6:coauthVersionMax="47" xr10:uidLastSave="{00000000-0000-0000-0000-000000000000}"/>
  <bookViews>
    <workbookView xWindow="-110" yWindow="-110" windowWidth="19420" windowHeight="10420" xr2:uid="{00000000-000D-0000-FFFF-FFFF00000000}"/>
  </bookViews>
  <sheets>
    <sheet name="Inmatning Leverantören" sheetId="8" r:id="rId1"/>
    <sheet name="Klimatberäkning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1" l="1"/>
  <c r="G25" i="1"/>
  <c r="H26" i="1"/>
  <c r="H28" i="1" l="1"/>
  <c r="B20" i="1"/>
  <c r="B11" i="1"/>
  <c r="B12" i="1"/>
  <c r="B13" i="1"/>
  <c r="B14" i="1"/>
  <c r="B15" i="1"/>
  <c r="B16" i="1"/>
  <c r="B10" i="1"/>
  <c r="E20" i="1"/>
  <c r="E19" i="1"/>
  <c r="E18" i="1"/>
  <c r="H19" i="1"/>
  <c r="D20" i="1" l="1"/>
  <c r="F20" i="1" s="1"/>
  <c r="D19" i="1"/>
  <c r="F19" i="1" s="1"/>
  <c r="D18" i="1"/>
  <c r="F18" i="1" s="1"/>
  <c r="D11" i="1"/>
  <c r="F11" i="1" s="1"/>
  <c r="D12" i="1"/>
  <c r="F12" i="1" s="1"/>
  <c r="D13" i="1"/>
  <c r="F13" i="1" s="1"/>
  <c r="D14" i="1"/>
  <c r="F14" i="1" s="1"/>
  <c r="D15" i="1"/>
  <c r="F15" i="1" s="1"/>
  <c r="D16" i="1"/>
  <c r="F16" i="1" s="1"/>
  <c r="D17" i="1"/>
  <c r="F17" i="1" s="1"/>
  <c r="D10" i="1"/>
  <c r="F10" i="1" s="1"/>
  <c r="C17" i="1"/>
  <c r="B17" i="1"/>
  <c r="H20" i="1"/>
  <c r="H18" i="1"/>
  <c r="H11" i="1"/>
  <c r="H12" i="1"/>
  <c r="H13" i="1"/>
  <c r="H14" i="1"/>
  <c r="H15" i="1"/>
  <c r="H16" i="1"/>
  <c r="H17" i="1"/>
  <c r="H10" i="1"/>
  <c r="E16" i="1"/>
  <c r="E17" i="1"/>
  <c r="E11" i="1"/>
  <c r="E12" i="1"/>
  <c r="E13" i="1"/>
  <c r="E14" i="1"/>
  <c r="E15" i="1"/>
  <c r="E10" i="1"/>
  <c r="C20" i="1"/>
  <c r="C18" i="1"/>
  <c r="C19" i="1"/>
  <c r="C11" i="1"/>
  <c r="C12" i="1"/>
  <c r="C13" i="1"/>
  <c r="C14" i="1"/>
  <c r="C15" i="1"/>
  <c r="C16" i="1"/>
  <c r="C10" i="1"/>
  <c r="G10" i="1" l="1"/>
  <c r="G16" i="1"/>
  <c r="G18" i="1"/>
  <c r="G20" i="1"/>
  <c r="G14" i="1"/>
  <c r="G13" i="1"/>
  <c r="G15" i="1"/>
  <c r="G11" i="1"/>
  <c r="G19" i="1"/>
  <c r="G12" i="1"/>
  <c r="G17" i="1"/>
  <c r="G27" i="1" l="1"/>
  <c r="G28" i="1" s="1" a="1"/>
  <c r="G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E43" authorId="0" shapeId="0" xr:uid="{00000000-0006-0000-0000-000001000000}">
      <text>
        <r>
          <rPr>
            <b/>
            <sz val="9"/>
            <color indexed="81"/>
            <rFont val="Tahoma"/>
            <family val="2"/>
          </rPr>
          <t>Tomas Wisell:</t>
        </r>
        <r>
          <rPr>
            <sz val="9"/>
            <color indexed="81"/>
            <rFont val="Tahoma"/>
            <family val="2"/>
          </rPr>
          <t xml:space="preserve">
</t>
        </r>
        <r>
          <rPr>
            <b/>
            <i/>
            <sz val="9"/>
            <color indexed="81"/>
            <rFont val="Tahoma"/>
            <family val="2"/>
          </rPr>
          <t>Dessa värden visas inte för anbudsgivaren.</t>
        </r>
      </text>
    </comment>
    <comment ref="H43" authorId="0" shapeId="0" xr:uid="{00000000-0006-0000-0000-000002000000}">
      <text>
        <r>
          <rPr>
            <b/>
            <sz val="9"/>
            <color indexed="81"/>
            <rFont val="Tahoma"/>
            <family val="2"/>
          </rPr>
          <t>Tomas Wisell:</t>
        </r>
        <r>
          <rPr>
            <sz val="9"/>
            <color indexed="81"/>
            <rFont val="Tahoma"/>
            <family val="2"/>
          </rPr>
          <t xml:space="preserve">
</t>
        </r>
        <r>
          <rPr>
            <sz val="9"/>
            <color indexed="81"/>
            <rFont val="Tahoma"/>
            <family val="2"/>
          </rPr>
          <t xml:space="preserve">
Drivmedelskvaliteter som levererats i Sverige, och deras
genomsnittliga växthusgasutsläpp, visat i g CO2ekv/MJ 
Källa: ER 2020:26  sid 27.
</t>
        </r>
      </text>
    </comment>
    <comment ref="A50" authorId="0" shapeId="0" xr:uid="{00000000-0006-0000-0000-000003000000}">
      <text>
        <r>
          <rPr>
            <b/>
            <sz val="9"/>
            <color indexed="81"/>
            <rFont val="Tahoma"/>
            <family val="2"/>
          </rPr>
          <t>Tomas Wisell:</t>
        </r>
        <r>
          <rPr>
            <sz val="9"/>
            <color indexed="81"/>
            <rFont val="Tahoma"/>
            <family val="2"/>
          </rPr>
          <t xml:space="preserve">
LPG = Liquified petroleum gas (Motorgas)</t>
        </r>
      </text>
    </comment>
    <comment ref="A57" authorId="0" shapeId="0" xr:uid="{00000000-0006-0000-0000-000004000000}">
      <text>
        <r>
          <rPr>
            <b/>
            <sz val="9"/>
            <color indexed="81"/>
            <rFont val="Tahoma"/>
            <family val="2"/>
          </rPr>
          <t>Tomas Wisell:</t>
        </r>
        <r>
          <rPr>
            <sz val="9"/>
            <color indexed="81"/>
            <rFont val="Tahoma"/>
            <family val="2"/>
          </rPr>
          <t xml:space="preserve">
ange andelen biogas av fordonsgasen(%):</t>
        </r>
      </text>
    </comment>
    <comment ref="C62" authorId="0" shapeId="0" xr:uid="{00000000-0006-0000-0000-000005000000}">
      <text>
        <r>
          <rPr>
            <b/>
            <sz val="9"/>
            <color indexed="81"/>
            <rFont val="Tahoma"/>
            <family val="2"/>
          </rPr>
          <t>Tomas Wisell:</t>
        </r>
        <r>
          <rPr>
            <sz val="9"/>
            <color indexed="81"/>
            <rFont val="Tahoma"/>
            <family val="2"/>
          </rPr>
          <t xml:space="preserve">
Bara en typ av mängd åt gången kan hanteras av verktyget.</t>
        </r>
      </text>
    </comment>
    <comment ref="D62" authorId="0" shapeId="0" xr:uid="{00000000-0006-0000-0000-000006000000}">
      <text>
        <r>
          <rPr>
            <b/>
            <sz val="9"/>
            <color indexed="81"/>
            <rFont val="Tahoma"/>
            <family val="2"/>
          </rPr>
          <t>Tomas Wisell:</t>
        </r>
        <r>
          <rPr>
            <sz val="9"/>
            <color indexed="81"/>
            <rFont val="Tahoma"/>
            <family val="2"/>
          </rPr>
          <t xml:space="preserve">
Bara en typ av mängd åt gången kan hanteras av verktyget.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H8" authorId="0" shapeId="0" xr:uid="{00000000-0006-0000-0100-000001000000}">
      <text>
        <r>
          <rPr>
            <b/>
            <sz val="9"/>
            <color indexed="81"/>
            <rFont val="Tahoma"/>
            <family val="2"/>
          </rPr>
          <t>Tomas Wisell:</t>
        </r>
        <r>
          <rPr>
            <sz val="9"/>
            <color indexed="81"/>
            <rFont val="Tahoma"/>
            <family val="2"/>
          </rPr>
          <t xml:space="preserve">
Drivmedelskvaliteter som levererats i Sverige, och deras
genomsnittliga växthusgasutsläpp, visat i g CO2ekv/MJ 
Källa: ER 2020:26  sid 27</t>
        </r>
      </text>
    </comment>
    <comment ref="B16" authorId="0" shapeId="0" xr:uid="{00000000-0006-0000-0100-000002000000}">
      <text>
        <r>
          <rPr>
            <b/>
            <sz val="9"/>
            <color indexed="81"/>
            <rFont val="Tahoma"/>
            <family val="2"/>
          </rPr>
          <t>Tomas Wisell:</t>
        </r>
        <r>
          <rPr>
            <sz val="9"/>
            <color indexed="81"/>
            <rFont val="Tahoma"/>
            <family val="2"/>
          </rPr>
          <t xml:space="preserve">
Motorgas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<sst xmlns="http://schemas.openxmlformats.org/spreadsheetml/2006/main" count="132" uniqueCount="103">
  <si>
    <t>Fordonsgas</t>
  </si>
  <si>
    <t>El</t>
  </si>
  <si>
    <t>E85</t>
  </si>
  <si>
    <t>m3</t>
  </si>
  <si>
    <t>kg</t>
  </si>
  <si>
    <t>kWh</t>
  </si>
  <si>
    <t>Bränsle:</t>
  </si>
  <si>
    <t>Naturgas</t>
  </si>
  <si>
    <t>ED95</t>
  </si>
  <si>
    <t>LPG</t>
  </si>
  <si>
    <t>års värden</t>
  </si>
  <si>
    <t>Biogas 100</t>
  </si>
  <si>
    <t>%</t>
  </si>
  <si>
    <t>ABC123</t>
  </si>
  <si>
    <t>Personbilar</t>
  </si>
  <si>
    <t xml:space="preserve">Ta bort den lila texten i cellerna, det är bara exempel. </t>
  </si>
  <si>
    <t>Bränsleförbrukning</t>
  </si>
  <si>
    <t>Diesel MK1</t>
  </si>
  <si>
    <t>Bensin MK1</t>
  </si>
  <si>
    <t>Mängd förbrukat bränsle</t>
  </si>
  <si>
    <t>g CO2ekv</t>
  </si>
  <si>
    <t>kg CO2ekv</t>
  </si>
  <si>
    <t>HVO100</t>
  </si>
  <si>
    <t>Biogas (100% bio)</t>
  </si>
  <si>
    <t>Emissionsfaktorer</t>
  </si>
  <si>
    <t>Energiinnehåll</t>
  </si>
  <si>
    <t>MJ/m3</t>
  </si>
  <si>
    <t>MJ/kg</t>
  </si>
  <si>
    <t>MJ/kWh</t>
  </si>
  <si>
    <t>Förifyllt av upphandlaren, leverantören kan ändra, men kräver motivering och bifogat underlag</t>
  </si>
  <si>
    <t>(fossilgas)</t>
  </si>
  <si>
    <t>(biogas)</t>
  </si>
  <si>
    <t xml:space="preserve"> (MJ/mängdenhet)</t>
  </si>
  <si>
    <t>(g CO2ekv/MJ)</t>
  </si>
  <si>
    <t>Regnr är inte personuppgifter när det handlar om juridiska personer (vad jag har förstått)</t>
  </si>
  <si>
    <t>MJ/enhet</t>
  </si>
  <si>
    <t>enhet</t>
  </si>
  <si>
    <t>(MJ/mängdenhet)</t>
  </si>
  <si>
    <t xml:space="preserve">Energiinnehåll </t>
  </si>
  <si>
    <t>Klimatutsläpp</t>
  </si>
  <si>
    <t>Klimat-E-faktor</t>
  </si>
  <si>
    <t>Registreringsnummer</t>
  </si>
  <si>
    <t>RME100</t>
  </si>
  <si>
    <t>g CO2ekv/ MJ</t>
  </si>
  <si>
    <t>Varuslag</t>
  </si>
  <si>
    <t>vara x</t>
  </si>
  <si>
    <t>Transportarbete nr</t>
  </si>
  <si>
    <t>Transportarbete 1</t>
  </si>
  <si>
    <t>Transportarbete 2</t>
  </si>
  <si>
    <t>Transportarbete 3</t>
  </si>
  <si>
    <t>Transportarbete 4</t>
  </si>
  <si>
    <t>Transportarbete 5</t>
  </si>
  <si>
    <t>Transportarbete 6</t>
  </si>
  <si>
    <t>Transportarbete 7</t>
  </si>
  <si>
    <t>Transportarbete 8</t>
  </si>
  <si>
    <t>Transportarbete 9</t>
  </si>
  <si>
    <t>Transportarbete 10</t>
  </si>
  <si>
    <t>Transportarbete 11</t>
  </si>
  <si>
    <t>Gör följande steg:</t>
  </si>
  <si>
    <t>Steg 1</t>
  </si>
  <si>
    <t>Steg 3</t>
  </si>
  <si>
    <t>Ange förklaring till angett värde</t>
  </si>
  <si>
    <t>vara q</t>
  </si>
  <si>
    <t>Tunga lastbilar (&gt;3,5 ton)</t>
  </si>
  <si>
    <t>Lätta lastbilar (&lt; 3,5 ton)</t>
  </si>
  <si>
    <t>Steg 2a</t>
  </si>
  <si>
    <t>Steg 2b</t>
  </si>
  <si>
    <t>Fyll i aprikosfärgade celler (= indataceller)</t>
  </si>
  <si>
    <t>Entremattor</t>
  </si>
  <si>
    <t>ABC123, BCF124</t>
  </si>
  <si>
    <t>Instruktion till leverantören</t>
  </si>
  <si>
    <t>bioandel (%)</t>
  </si>
  <si>
    <t xml:space="preserve">lägga till bränsle </t>
  </si>
  <si>
    <t>Leverantörens namn:</t>
  </si>
  <si>
    <t>Namn på upphandlande myndighet:</t>
  </si>
  <si>
    <t>Transportföretaget</t>
  </si>
  <si>
    <t>Myndigheten</t>
  </si>
  <si>
    <t>Kommentar</t>
  </si>
  <si>
    <t>BCF125</t>
  </si>
  <si>
    <t>jan-okt</t>
  </si>
  <si>
    <t>nov-dec</t>
  </si>
  <si>
    <t>Fyll i registreringsnummer för alla fordon som kommer att användas för uppdraget i cellerna B24-C24 osv nedåt. Fordonstyper är uppdelade på tung lastbil, lätt lastbil och personbil.</t>
  </si>
  <si>
    <t>Ange eventuellt egna emissionsfaktorer för gram koldioxidekvivalenter (g CO2ekv) per energienhet (MJ). Detta behövs inte i normalfallet, endast om ni anser att den använder ett bränsle med betydligt bättre klimatprestanda än det givna värdet i kolumn H.</t>
  </si>
  <si>
    <t>Ange de olika typerna av transportarbeten som kommer att utföras inom ramen för uppdraget, typ av vara och mängdenhet. Ange därefter totalsträckan och den procentuella andelen av sträckan som avser detta uppdrag (om rutten genomförs med blandade uppdrag). Ange också en förklaring och källa till denna andel i så fall.</t>
  </si>
  <si>
    <t>Steg 0</t>
  </si>
  <si>
    <t>Denna fordonsinfo är bara för att kunna kontrollera att uppgifter är rimliga, inte till grund för beräkning.</t>
  </si>
  <si>
    <t>Inte synligt för leverantören, utom cell E49</t>
  </si>
  <si>
    <t>Antal leverans-addresser</t>
  </si>
  <si>
    <t>Kalenderår för informationen nedan:</t>
  </si>
  <si>
    <t>BCF124</t>
  </si>
  <si>
    <t>Registrerings-nummret för de fordon som används inom detta transportarbete</t>
  </si>
  <si>
    <t>Ange Sträcka (km/år)</t>
  </si>
  <si>
    <t xml:space="preserve">Ange andel av transportarbetet (%) som avser detta uppdrag. </t>
  </si>
  <si>
    <t>KLIMATPÅVERKAN TOTALT:</t>
  </si>
  <si>
    <t xml:space="preserve">Ange mängd för varan </t>
  </si>
  <si>
    <t>Ange mängdenhet (kg, ton, m3, antal etc.)</t>
  </si>
  <si>
    <t>jan-dec</t>
  </si>
  <si>
    <t>km</t>
  </si>
  <si>
    <t xml:space="preserve">Fyll i uppgifter om uppdraget; leverantören, upphandlande myndighet och kalanderåret som informationen i bladet avser. </t>
  </si>
  <si>
    <t>Ange uppmätt bränsleförbrukning för varje bränsletyp, obs tänk på den förbestämda enheten i kolumn C!</t>
  </si>
  <si>
    <t>Projektnummer: 10538</t>
  </si>
  <si>
    <t>Bilaga 09 - Upphandlarens version Beräkning av klimatpåverkan</t>
  </si>
  <si>
    <t>Entrémattor 2021-2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</si>
</sst>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1"/>
      <name val="Calibri"/>
      <family val="2"/>
      <scheme val="minor"/>
    </font>
    <font>
      <sz val="8"/>
      <name val="Calibri"/>
      <family val="2"/>
      <scheme val="minor"/>
    </font>
    <font>
      <i/>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
      <b/>
      <i/>
      <sz val="14"/>
      <color theme="1"/>
      <name val="Calibri"/>
      <family val="2"/>
      <scheme val="minor"/>
    </font>
    <font>
      <sz val="11"/>
      <color rgb="FFFF0000"/>
      <name val="Calibri"/>
      <family val="2"/>
      <scheme val="minor"/>
    </font>
    <font>
      <sz val="11"/>
      <color rgb="FF0070C0"/>
      <name val="Calibri"/>
      <family val="2"/>
      <scheme val="minor"/>
    </font>
    <font>
      <sz val="11"/>
      <color theme="0" tint="-0.499984740745262"/>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i/>
      <sz val="11"/>
      <name val="Calibri"/>
      <family val="2"/>
      <scheme val="minor"/>
    </font>
    <font>
      <b/>
      <i/>
      <sz val="11"/>
      <color rgb="FF7030A0"/>
      <name val="Calibri"/>
      <family val="2"/>
      <scheme val="minor"/>
    </font>
    <font>
      <sz val="11"/>
      <color rgb="FF7030A0"/>
      <name val="Calibri"/>
      <family val="2"/>
      <scheme val="minor"/>
    </font>
    <font>
      <b/>
      <sz val="11"/>
      <color rgb="FFFF0000"/>
      <name val="Calibri"/>
      <family val="2"/>
      <scheme val="minor"/>
    </font>
    <font>
      <b/>
      <sz val="11"/>
      <color rgb="FF00B050"/>
      <name val="Calibri"/>
      <family val="2"/>
      <scheme val="minor"/>
    </font>
    <font>
      <b/>
      <sz val="9"/>
      <color rgb="FFFF0000"/>
      <name val="Calibri"/>
      <family val="2"/>
      <scheme val="minor"/>
    </font>
    <font>
      <b/>
      <i/>
      <sz val="10"/>
      <color rgb="FFFF0000"/>
      <name val="Calibri"/>
      <family val="2"/>
      <scheme val="minor"/>
    </font>
    <font>
      <b/>
      <i/>
      <sz val="9"/>
      <color rgb="FFFF0000"/>
      <name val="Calibri"/>
      <family val="2"/>
      <scheme val="minor"/>
    </font>
    <font>
      <i/>
      <sz val="11"/>
      <color rgb="FF7030A0"/>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sz val="16"/>
      <color theme="1"/>
      <name val="Calibri"/>
      <family val="2"/>
      <scheme val="minor"/>
    </font>
    <font>
      <b/>
      <i/>
      <sz val="9"/>
      <color indexed="81"/>
      <name val="Tahoma"/>
      <family val="2"/>
    </font>
    <font>
      <b/>
      <i/>
      <sz val="12"/>
      <color theme="1"/>
      <name val="Calibri"/>
      <family val="2"/>
      <scheme val="minor"/>
    </font>
    <font>
      <b/>
      <sz val="14"/>
      <color rgb="FF7030A0"/>
      <name val="Calibri"/>
      <family val="2"/>
      <scheme val="minor"/>
    </font>
    <font>
      <b/>
      <sz val="12"/>
      <color theme="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CC99"/>
      </patternFill>
    </fill>
    <fill>
      <patternFill patternType="solid">
        <fgColor rgb="FFF2F2F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11" fillId="8" borderId="3" applyNumberFormat="0" applyAlignment="0" applyProtection="0"/>
    <xf numFmtId="0" fontId="12" fillId="9" borderId="3" applyNumberFormat="0" applyAlignment="0" applyProtection="0"/>
    <xf numFmtId="0" fontId="13" fillId="0" borderId="0" applyNumberFormat="0" applyFill="0" applyBorder="0" applyAlignment="0" applyProtection="0"/>
  </cellStyleXfs>
  <cellXfs count="91">
    <xf numFmtId="0" fontId="0" fillId="0" borderId="0" xfId="0"/>
    <xf numFmtId="0" fontId="1" fillId="0" borderId="0" xfId="0" applyFont="1"/>
    <xf numFmtId="0" fontId="0" fillId="0" borderId="0" xfId="0" applyFont="1"/>
    <xf numFmtId="0" fontId="4" fillId="0" borderId="0" xfId="0" applyFont="1"/>
    <xf numFmtId="0" fontId="0" fillId="0" borderId="0" xfId="0" applyFill="1"/>
    <xf numFmtId="0" fontId="1" fillId="0" borderId="0" xfId="0" applyFont="1" applyFill="1"/>
    <xf numFmtId="0" fontId="0" fillId="0" borderId="0" xfId="0" applyAlignment="1">
      <alignment horizontal="right"/>
    </xf>
    <xf numFmtId="0" fontId="1" fillId="0" borderId="0" xfId="0" applyFont="1" applyFill="1" applyBorder="1"/>
    <xf numFmtId="0" fontId="0" fillId="0" borderId="0" xfId="0" applyFont="1" applyFill="1" applyBorder="1"/>
    <xf numFmtId="0" fontId="0" fillId="0" borderId="0" xfId="0" applyFill="1" applyBorder="1" applyAlignment="1">
      <alignment horizontal="right"/>
    </xf>
    <xf numFmtId="0" fontId="0" fillId="0" borderId="0" xfId="0" applyFont="1" applyFill="1"/>
    <xf numFmtId="0" fontId="1" fillId="0" borderId="0" xfId="0" applyFont="1" applyAlignment="1">
      <alignment horizontal="right"/>
    </xf>
    <xf numFmtId="0" fontId="1" fillId="0" borderId="0" xfId="0" applyFont="1" applyFill="1" applyAlignment="1">
      <alignment horizontal="right"/>
    </xf>
    <xf numFmtId="0" fontId="1" fillId="0" borderId="0" xfId="0" applyFont="1" applyAlignment="1">
      <alignment horizontal="left"/>
    </xf>
    <xf numFmtId="0" fontId="10" fillId="0" borderId="0" xfId="0" applyFont="1" applyFill="1" applyAlignment="1">
      <alignment horizontal="left"/>
    </xf>
    <xf numFmtId="0" fontId="15" fillId="0" borderId="0" xfId="3" applyFont="1"/>
    <xf numFmtId="0" fontId="0" fillId="0" borderId="0" xfId="0"/>
    <xf numFmtId="0" fontId="0" fillId="0" borderId="0" xfId="0" applyAlignment="1">
      <alignment vertical="top"/>
    </xf>
    <xf numFmtId="0" fontId="1" fillId="0" borderId="0" xfId="0" applyFont="1"/>
    <xf numFmtId="0" fontId="1" fillId="0" borderId="0" xfId="0" applyFont="1" applyAlignment="1">
      <alignment horizontal="right"/>
    </xf>
    <xf numFmtId="0" fontId="10" fillId="0" borderId="0" xfId="0" applyFont="1" applyAlignment="1">
      <alignment horizontal="left"/>
    </xf>
    <xf numFmtId="0" fontId="7" fillId="0" borderId="0" xfId="0" applyFont="1"/>
    <xf numFmtId="0" fontId="0" fillId="0" borderId="0" xfId="0" applyFill="1" applyBorder="1"/>
    <xf numFmtId="0" fontId="1" fillId="0" borderId="0" xfId="0" applyFont="1" applyAlignment="1">
      <alignment vertical="top"/>
    </xf>
    <xf numFmtId="0" fontId="0" fillId="0" borderId="0" xfId="0" applyAlignment="1">
      <alignment horizontal="right" vertical="top"/>
    </xf>
    <xf numFmtId="0" fontId="1" fillId="0" borderId="0" xfId="0" applyFont="1" applyAlignment="1">
      <alignment horizontal="right" vertical="top"/>
    </xf>
    <xf numFmtId="0" fontId="8" fillId="0" borderId="0" xfId="0" applyFont="1" applyAlignment="1">
      <alignment horizontal="right"/>
    </xf>
    <xf numFmtId="0" fontId="0" fillId="0" borderId="0" xfId="0" applyFill="1"/>
    <xf numFmtId="0" fontId="14" fillId="0" borderId="0" xfId="3" applyFont="1"/>
    <xf numFmtId="0" fontId="0" fillId="0" borderId="0" xfId="0" applyFont="1" applyAlignment="1">
      <alignment horizontal="right" vertical="top"/>
    </xf>
    <xf numFmtId="0" fontId="0" fillId="0" borderId="0" xfId="0" applyFont="1" applyAlignment="1">
      <alignment horizontal="right"/>
    </xf>
    <xf numFmtId="0" fontId="3" fillId="0" borderId="0" xfId="0" applyFont="1" applyAlignment="1">
      <alignment horizontal="right" vertical="top"/>
    </xf>
    <xf numFmtId="0" fontId="3" fillId="0" borderId="0" xfId="0" applyFont="1" applyAlignment="1">
      <alignment vertical="top"/>
    </xf>
    <xf numFmtId="0" fontId="18" fillId="3" borderId="0" xfId="0" applyFont="1" applyFill="1"/>
    <xf numFmtId="0" fontId="1" fillId="0" borderId="0" xfId="0" applyFont="1" applyAlignment="1">
      <alignment horizontal="center"/>
    </xf>
    <xf numFmtId="0" fontId="1" fillId="0" borderId="0" xfId="0" applyFont="1" applyFill="1" applyBorder="1" applyAlignment="1">
      <alignment horizontal="center"/>
    </xf>
    <xf numFmtId="1" fontId="0" fillId="0" borderId="0" xfId="0" applyNumberFormat="1" applyFont="1" applyFill="1" applyBorder="1" applyAlignment="1">
      <alignment horizontal="center"/>
    </xf>
    <xf numFmtId="1" fontId="0" fillId="4" borderId="2" xfId="0" applyNumberFormat="1" applyFont="1" applyFill="1" applyBorder="1" applyAlignment="1">
      <alignment horizontal="center"/>
    </xf>
    <xf numFmtId="0" fontId="0" fillId="0" borderId="0" xfId="0" applyFont="1" applyAlignment="1">
      <alignment horizontal="center"/>
    </xf>
    <xf numFmtId="0" fontId="17" fillId="0" borderId="0" xfId="0" applyFont="1"/>
    <xf numFmtId="0" fontId="12" fillId="0" borderId="0" xfId="2" applyFill="1" applyBorder="1"/>
    <xf numFmtId="0" fontId="0" fillId="4" borderId="1" xfId="0" applyFill="1" applyBorder="1"/>
    <xf numFmtId="0" fontId="20" fillId="0" borderId="0" xfId="0" applyFont="1"/>
    <xf numFmtId="0" fontId="14" fillId="2" borderId="0" xfId="3" applyFont="1" applyFill="1"/>
    <xf numFmtId="0" fontId="21" fillId="0" borderId="0" xfId="0" applyFont="1"/>
    <xf numFmtId="0" fontId="22" fillId="0" borderId="0" xfId="0" applyFont="1" applyAlignment="1">
      <alignment horizontal="right" vertical="top"/>
    </xf>
    <xf numFmtId="0" fontId="23" fillId="0" borderId="0" xfId="0" applyFont="1" applyAlignment="1">
      <alignment horizontal="right"/>
    </xf>
    <xf numFmtId="0" fontId="23" fillId="0" borderId="0" xfId="0" applyFont="1"/>
    <xf numFmtId="0" fontId="23" fillId="0" borderId="0" xfId="0" applyFont="1" applyFill="1" applyBorder="1"/>
    <xf numFmtId="0" fontId="23" fillId="0" borderId="0" xfId="0" applyFont="1" applyFill="1"/>
    <xf numFmtId="0" fontId="24" fillId="0" borderId="0" xfId="0" applyFont="1" applyFill="1" applyBorder="1"/>
    <xf numFmtId="164" fontId="0" fillId="4" borderId="1" xfId="0" applyNumberFormat="1" applyFont="1" applyFill="1" applyBorder="1"/>
    <xf numFmtId="0" fontId="4" fillId="0" borderId="0" xfId="0" applyFont="1" applyAlignment="1">
      <alignment horizontal="right"/>
    </xf>
    <xf numFmtId="0" fontId="4" fillId="0" borderId="0" xfId="0" applyFont="1" applyFill="1" applyAlignment="1">
      <alignment horizontal="right"/>
    </xf>
    <xf numFmtId="0" fontId="4" fillId="0" borderId="0" xfId="0" applyFont="1" applyFill="1" applyBorder="1" applyAlignment="1">
      <alignment horizontal="right"/>
    </xf>
    <xf numFmtId="0" fontId="19" fillId="0" borderId="0" xfId="0" applyFont="1" applyFill="1" applyBorder="1" applyAlignment="1">
      <alignment horizontal="left"/>
    </xf>
    <xf numFmtId="0" fontId="25" fillId="0" borderId="0" xfId="0" applyFont="1" applyAlignment="1">
      <alignment horizontal="center" vertical="top" wrapText="1"/>
    </xf>
    <xf numFmtId="0" fontId="9" fillId="0" borderId="0" xfId="0" applyFont="1"/>
    <xf numFmtId="0" fontId="16" fillId="2" borderId="1" xfId="0" applyFont="1" applyFill="1" applyBorder="1"/>
    <xf numFmtId="0" fontId="16" fillId="6" borderId="1" xfId="0" applyFont="1" applyFill="1" applyBorder="1"/>
    <xf numFmtId="0" fontId="16" fillId="2" borderId="1" xfId="0" applyFont="1" applyFill="1" applyBorder="1" applyAlignment="1">
      <alignment horizontal="right"/>
    </xf>
    <xf numFmtId="0" fontId="0" fillId="2" borderId="1" xfId="0" applyFill="1" applyBorder="1"/>
    <xf numFmtId="0" fontId="1" fillId="0" borderId="0" xfId="0" applyFont="1" applyAlignment="1">
      <alignment horizontal="center" vertical="top" wrapText="1"/>
    </xf>
    <xf numFmtId="0" fontId="0" fillId="6" borderId="1" xfId="0" applyFill="1" applyBorder="1"/>
    <xf numFmtId="164" fontId="0" fillId="6" borderId="1" xfId="0" applyNumberFormat="1" applyFill="1" applyBorder="1"/>
    <xf numFmtId="0" fontId="4" fillId="0" borderId="0" xfId="3" applyFont="1"/>
    <xf numFmtId="0" fontId="26" fillId="0" borderId="0" xfId="0" applyFont="1"/>
    <xf numFmtId="0" fontId="28" fillId="0" borderId="0" xfId="0" applyFont="1" applyAlignment="1">
      <alignment horizontal="left"/>
    </xf>
    <xf numFmtId="0" fontId="16" fillId="2" borderId="1" xfId="1" applyFont="1" applyFill="1" applyBorder="1" applyAlignment="1">
      <alignment horizontal="center"/>
    </xf>
    <xf numFmtId="0" fontId="11" fillId="2" borderId="1" xfId="1" applyFill="1" applyBorder="1" applyAlignment="1">
      <alignment horizontal="center"/>
    </xf>
    <xf numFmtId="0" fontId="16" fillId="2" borderId="1" xfId="1" applyFont="1" applyFill="1" applyBorder="1" applyAlignment="1">
      <alignment horizontal="center" vertical="top"/>
    </xf>
    <xf numFmtId="0" fontId="0" fillId="2" borderId="1" xfId="0" applyFill="1" applyBorder="1" applyAlignment="1">
      <alignment horizontal="center"/>
    </xf>
    <xf numFmtId="0" fontId="1" fillId="2" borderId="1" xfId="0" applyFont="1" applyFill="1" applyBorder="1" applyAlignment="1">
      <alignment horizontal="center"/>
    </xf>
    <xf numFmtId="0" fontId="25" fillId="0" borderId="0" xfId="0" applyFont="1"/>
    <xf numFmtId="0" fontId="9" fillId="0" borderId="0" xfId="0" applyFont="1" applyFill="1" applyAlignment="1">
      <alignment horizontal="right"/>
    </xf>
    <xf numFmtId="0" fontId="9" fillId="0" borderId="1" xfId="0" applyFont="1" applyBorder="1"/>
    <xf numFmtId="164" fontId="9" fillId="0" borderId="1" xfId="0" applyNumberFormat="1" applyFont="1" applyBorder="1"/>
    <xf numFmtId="164" fontId="9" fillId="7" borderId="1" xfId="0" applyNumberFormat="1" applyFont="1" applyFill="1" applyBorder="1" applyAlignment="1">
      <alignment horizontal="center"/>
    </xf>
    <xf numFmtId="0" fontId="1" fillId="0" borderId="0" xfId="0" applyFont="1" applyFill="1" applyAlignment="1">
      <alignment horizontal="center" vertical="top" wrapText="1"/>
    </xf>
    <xf numFmtId="0" fontId="28" fillId="0" borderId="0" xfId="0" applyFont="1" applyAlignment="1"/>
    <xf numFmtId="0" fontId="28" fillId="0" borderId="0" xfId="0" applyFont="1" applyAlignment="1">
      <alignment horizontal="right"/>
    </xf>
    <xf numFmtId="0" fontId="0" fillId="0" borderId="1" xfId="0" applyFont="1" applyFill="1" applyBorder="1"/>
    <xf numFmtId="0" fontId="29" fillId="2" borderId="1" xfId="0" applyFont="1" applyFill="1" applyBorder="1" applyAlignment="1">
      <alignment horizontal="center"/>
    </xf>
    <xf numFmtId="0" fontId="0" fillId="2" borderId="1" xfId="0" applyFill="1" applyBorder="1" applyAlignment="1">
      <alignment horizontal="right"/>
    </xf>
    <xf numFmtId="0" fontId="16" fillId="2" borderId="1" xfId="0" applyFont="1" applyFill="1" applyBorder="1" applyAlignment="1">
      <alignment horizontal="left"/>
    </xf>
    <xf numFmtId="0" fontId="3" fillId="0" borderId="0" xfId="3" applyFont="1"/>
    <xf numFmtId="0" fontId="9" fillId="0" borderId="0" xfId="0" applyFont="1" applyAlignment="1">
      <alignment horizontal="left"/>
    </xf>
    <xf numFmtId="3" fontId="1" fillId="5" borderId="1" xfId="0" applyNumberFormat="1" applyFont="1" applyFill="1" applyBorder="1" applyAlignment="1">
      <alignment horizontal="center"/>
    </xf>
    <xf numFmtId="3" fontId="0" fillId="0" borderId="0" xfId="0" applyNumberFormat="1"/>
    <xf numFmtId="0" fontId="1" fillId="5" borderId="1" xfId="0" applyFont="1" applyFill="1" applyBorder="1" applyAlignment="1">
      <alignment horizontal="center"/>
    </xf>
    <xf numFmtId="0" fontId="30" fillId="0" borderId="0" xfId="0" applyFont="1" applyProtection="1"/>
  </cellXfs>
  <cellStyles count="4">
    <cellStyle name="Beräkning" xfId="2" builtinId="22"/>
    <cellStyle name="Förklarande text" xfId="3" builtinId="53"/>
    <cellStyle name="Indata" xfId="1" builtinId="20"/>
    <cellStyle name="Normal"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S76"/>
  <sheetViews>
    <sheetView tabSelected="1" view="pageLayout" zoomScaleNormal="80" workbookViewId="0"/>
  </sheetViews>
  <sheetFormatPr defaultColWidth="8.7265625" defaultRowHeight="14.5" x14ac:dyDescent="0.35"/>
  <cols>
    <col min="1" max="1" width="32.81640625" style="16" customWidth="1"/>
    <col min="2" max="2" width="22.1796875" style="16" customWidth="1"/>
    <col min="3" max="3" width="21.81640625" style="16" customWidth="1"/>
    <col min="4" max="4" width="15.7265625" style="16" customWidth="1"/>
    <col min="5" max="5" width="16.1796875" style="16" customWidth="1"/>
    <col min="6" max="6" width="23.81640625" style="27" customWidth="1"/>
    <col min="7" max="7" width="13.1796875" style="27" customWidth="1"/>
    <col min="8" max="8" width="19.7265625" style="27" customWidth="1"/>
    <col min="9" max="9" width="70.54296875" style="27" customWidth="1"/>
    <col min="10" max="10" width="66.7265625" style="16" customWidth="1"/>
    <col min="11" max="11" width="18.1796875" style="16" customWidth="1"/>
    <col min="12" max="12" width="21.54296875" style="47" customWidth="1"/>
    <col min="13" max="13" width="12.1796875" style="16" customWidth="1"/>
    <col min="14" max="14" width="16.81640625" style="16" customWidth="1"/>
    <col min="15" max="15" width="8.54296875" style="48" customWidth="1"/>
    <col min="16" max="16" width="7.1796875" style="22" customWidth="1"/>
    <col min="17" max="17" width="13.54296875" style="16" customWidth="1"/>
    <col min="18" max="18" width="12.81640625" style="16" customWidth="1"/>
    <col min="19" max="16384" width="8.7265625" style="16"/>
  </cols>
  <sheetData>
    <row r="1" spans="1:17" ht="15.5" x14ac:dyDescent="0.35">
      <c r="A1" s="90" t="s">
        <v>102</v>
      </c>
    </row>
    <row r="2" spans="1:17" ht="15.5" x14ac:dyDescent="0.35">
      <c r="A2" s="90" t="s">
        <v>101</v>
      </c>
    </row>
    <row r="3" spans="1:17" ht="15.5" x14ac:dyDescent="0.35">
      <c r="A3" s="90" t="s">
        <v>100</v>
      </c>
    </row>
    <row r="4" spans="1:17" s="27" customFormat="1" x14ac:dyDescent="0.35">
      <c r="B4" s="16"/>
      <c r="C4" s="16"/>
      <c r="D4" s="16"/>
      <c r="E4" s="16"/>
      <c r="H4" s="16"/>
      <c r="M4" s="49"/>
      <c r="P4" s="48"/>
      <c r="Q4" s="22"/>
    </row>
    <row r="5" spans="1:17" ht="18.5" x14ac:dyDescent="0.45">
      <c r="A5" s="17"/>
      <c r="B5" s="21" t="s">
        <v>70</v>
      </c>
      <c r="C5" s="21"/>
      <c r="H5" s="16"/>
      <c r="J5" s="27"/>
      <c r="L5" s="16"/>
      <c r="M5" s="47"/>
      <c r="O5" s="16"/>
      <c r="P5" s="48"/>
      <c r="Q5" s="22"/>
    </row>
    <row r="6" spans="1:17" x14ac:dyDescent="0.35">
      <c r="A6" s="17"/>
      <c r="B6" s="43" t="s">
        <v>67</v>
      </c>
      <c r="C6" s="43"/>
      <c r="H6" s="16"/>
      <c r="J6" s="27"/>
      <c r="L6" s="16"/>
      <c r="M6" s="47"/>
      <c r="O6" s="16"/>
      <c r="P6" s="48"/>
      <c r="Q6" s="22"/>
    </row>
    <row r="7" spans="1:17" x14ac:dyDescent="0.35">
      <c r="A7" s="17"/>
      <c r="B7" s="15" t="s">
        <v>15</v>
      </c>
      <c r="C7" s="15"/>
      <c r="H7" s="16"/>
      <c r="J7" s="27"/>
      <c r="L7" s="16"/>
      <c r="M7" s="47"/>
      <c r="O7" s="16"/>
      <c r="P7" s="48"/>
      <c r="Q7" s="22"/>
    </row>
    <row r="8" spans="1:17" x14ac:dyDescent="0.35">
      <c r="A8" s="17"/>
      <c r="B8" s="15"/>
      <c r="C8" s="15"/>
      <c r="H8" s="16"/>
      <c r="J8" s="27"/>
      <c r="L8" s="16"/>
      <c r="M8" s="47"/>
      <c r="O8" s="16"/>
      <c r="P8" s="48"/>
      <c r="Q8" s="22"/>
    </row>
    <row r="9" spans="1:17" x14ac:dyDescent="0.35">
      <c r="A9" s="17"/>
      <c r="B9" s="65" t="s">
        <v>58</v>
      </c>
      <c r="C9" s="15"/>
      <c r="H9" s="16"/>
      <c r="J9" s="27"/>
      <c r="L9" s="16"/>
      <c r="M9" s="47"/>
      <c r="O9" s="16"/>
      <c r="P9" s="48"/>
      <c r="Q9" s="22"/>
    </row>
    <row r="10" spans="1:17" x14ac:dyDescent="0.35">
      <c r="A10" s="25" t="s">
        <v>84</v>
      </c>
      <c r="B10" s="85" t="s">
        <v>98</v>
      </c>
      <c r="C10" s="15"/>
      <c r="H10" s="16"/>
      <c r="J10" s="27"/>
      <c r="L10" s="16"/>
      <c r="M10" s="47"/>
      <c r="O10" s="16"/>
      <c r="P10" s="48"/>
      <c r="Q10" s="22"/>
    </row>
    <row r="11" spans="1:17" x14ac:dyDescent="0.35">
      <c r="A11" s="25" t="s">
        <v>59</v>
      </c>
      <c r="B11" s="85" t="s">
        <v>81</v>
      </c>
      <c r="C11" s="28"/>
      <c r="H11" s="16"/>
      <c r="J11" s="27"/>
      <c r="L11" s="16"/>
      <c r="M11" s="47"/>
      <c r="O11" s="16"/>
      <c r="P11" s="48"/>
      <c r="Q11" s="22"/>
    </row>
    <row r="12" spans="1:17" x14ac:dyDescent="0.35">
      <c r="A12" s="25" t="s">
        <v>65</v>
      </c>
      <c r="B12" s="32" t="s">
        <v>99</v>
      </c>
      <c r="C12" s="28"/>
      <c r="H12" s="16"/>
      <c r="J12" s="27"/>
      <c r="L12" s="16"/>
      <c r="M12" s="47"/>
      <c r="O12" s="16"/>
      <c r="P12" s="48"/>
      <c r="Q12" s="22"/>
    </row>
    <row r="13" spans="1:17" x14ac:dyDescent="0.35">
      <c r="A13" s="25" t="s">
        <v>66</v>
      </c>
      <c r="B13" s="32" t="s">
        <v>82</v>
      </c>
      <c r="C13" s="28"/>
      <c r="H13" s="16"/>
      <c r="J13" s="27"/>
      <c r="L13" s="16"/>
      <c r="M13" s="47"/>
      <c r="O13" s="16"/>
      <c r="P13" s="48"/>
      <c r="Q13" s="22"/>
    </row>
    <row r="14" spans="1:17" x14ac:dyDescent="0.35">
      <c r="A14" s="25" t="s">
        <v>60</v>
      </c>
      <c r="B14" s="16" t="s">
        <v>83</v>
      </c>
      <c r="C14" s="28"/>
      <c r="J14" s="27"/>
      <c r="L14" s="16"/>
      <c r="M14" s="47"/>
      <c r="O14" s="16"/>
      <c r="P14" s="48"/>
      <c r="Q14" s="22"/>
    </row>
    <row r="15" spans="1:17" x14ac:dyDescent="0.35">
      <c r="A15" s="24"/>
      <c r="B15" s="32"/>
      <c r="C15" s="28"/>
      <c r="J15" s="27"/>
      <c r="L15" s="16"/>
      <c r="M15" s="47"/>
      <c r="O15" s="16"/>
      <c r="P15" s="48"/>
      <c r="Q15" s="22"/>
    </row>
    <row r="16" spans="1:17" x14ac:dyDescent="0.35">
      <c r="A16" s="17"/>
      <c r="B16" s="42" t="s">
        <v>85</v>
      </c>
      <c r="C16" s="28"/>
      <c r="J16" s="27"/>
      <c r="L16" s="16"/>
      <c r="M16" s="47"/>
      <c r="O16" s="16"/>
      <c r="P16" s="48"/>
      <c r="Q16" s="22"/>
    </row>
    <row r="17" spans="1:17" x14ac:dyDescent="0.35">
      <c r="B17" s="42" t="s">
        <v>34</v>
      </c>
      <c r="C17" s="20"/>
      <c r="D17" s="14"/>
      <c r="J17" s="27"/>
      <c r="L17" s="16"/>
      <c r="M17" s="47"/>
      <c r="O17" s="16"/>
      <c r="P17" s="48"/>
      <c r="Q17" s="22"/>
    </row>
    <row r="18" spans="1:17" x14ac:dyDescent="0.35">
      <c r="C18" s="20"/>
      <c r="D18" s="14"/>
      <c r="K18" s="27"/>
      <c r="L18" s="27"/>
      <c r="M18" s="27"/>
      <c r="N18" s="55"/>
      <c r="O18" s="16"/>
      <c r="P18" s="48"/>
      <c r="Q18" s="22"/>
    </row>
    <row r="19" spans="1:17" ht="21" x14ac:dyDescent="0.5">
      <c r="A19" s="66" t="s">
        <v>84</v>
      </c>
      <c r="C19" s="20"/>
      <c r="D19" s="14"/>
      <c r="K19" s="27"/>
      <c r="L19" s="27"/>
      <c r="M19" s="27"/>
      <c r="N19" s="55"/>
      <c r="O19" s="16"/>
      <c r="P19" s="48"/>
      <c r="Q19" s="22"/>
    </row>
    <row r="20" spans="1:17" ht="17.5" customHeight="1" x14ac:dyDescent="0.35">
      <c r="A20" s="3" t="s">
        <v>73</v>
      </c>
      <c r="B20" s="58" t="s">
        <v>75</v>
      </c>
      <c r="C20" s="20"/>
      <c r="D20" s="14"/>
      <c r="K20" s="27"/>
      <c r="L20" s="27"/>
      <c r="M20" s="27"/>
      <c r="N20" s="55"/>
      <c r="O20" s="16"/>
      <c r="P20" s="48"/>
      <c r="Q20" s="22"/>
    </row>
    <row r="21" spans="1:17" ht="17.5" customHeight="1" x14ac:dyDescent="0.35">
      <c r="A21" s="3" t="s">
        <v>74</v>
      </c>
      <c r="B21" s="58" t="s">
        <v>76</v>
      </c>
      <c r="C21" s="20"/>
      <c r="D21" s="14"/>
      <c r="K21" s="27"/>
      <c r="L21" s="27"/>
      <c r="M21" s="27"/>
      <c r="N21" s="55"/>
      <c r="O21" s="16"/>
      <c r="P21" s="48"/>
      <c r="Q21" s="22"/>
    </row>
    <row r="22" spans="1:17" ht="22.5" customHeight="1" x14ac:dyDescent="0.45">
      <c r="A22" s="3" t="s">
        <v>88</v>
      </c>
      <c r="B22" s="82">
        <v>2022</v>
      </c>
      <c r="C22" s="20"/>
      <c r="D22" s="14"/>
      <c r="K22" s="27"/>
      <c r="L22" s="27"/>
      <c r="M22" s="27"/>
      <c r="N22" s="55"/>
      <c r="O22" s="16"/>
      <c r="P22" s="48"/>
      <c r="Q22" s="22"/>
    </row>
    <row r="23" spans="1:17" x14ac:dyDescent="0.35">
      <c r="B23" s="42"/>
      <c r="C23" s="20"/>
      <c r="D23" s="14"/>
      <c r="K23" s="27"/>
      <c r="L23" s="27"/>
      <c r="M23" s="27"/>
      <c r="N23" s="55"/>
      <c r="O23" s="16"/>
      <c r="P23" s="48"/>
      <c r="Q23" s="22"/>
    </row>
    <row r="24" spans="1:17" x14ac:dyDescent="0.35">
      <c r="C24" s="20"/>
      <c r="D24" s="14"/>
      <c r="K24" s="27"/>
      <c r="L24" s="27"/>
      <c r="M24" s="27"/>
      <c r="N24" s="55"/>
      <c r="O24" s="16"/>
      <c r="P24" s="48"/>
      <c r="Q24" s="22"/>
    </row>
    <row r="25" spans="1:17" ht="20.5" customHeight="1" x14ac:dyDescent="0.35">
      <c r="A25" s="2"/>
      <c r="B25" s="67" t="s">
        <v>41</v>
      </c>
      <c r="P25" s="48"/>
      <c r="Q25" s="22"/>
    </row>
    <row r="26" spans="1:17" ht="21" x14ac:dyDescent="0.5">
      <c r="A26" s="66" t="s">
        <v>59</v>
      </c>
      <c r="B26" s="34" t="s">
        <v>63</v>
      </c>
      <c r="C26" s="13" t="s">
        <v>64</v>
      </c>
      <c r="D26" s="34" t="s">
        <v>14</v>
      </c>
      <c r="P26" s="48"/>
      <c r="Q26" s="22"/>
    </row>
    <row r="27" spans="1:17" x14ac:dyDescent="0.35">
      <c r="B27" s="68" t="s">
        <v>13</v>
      </c>
      <c r="C27" s="68" t="s">
        <v>89</v>
      </c>
      <c r="D27" s="68"/>
      <c r="P27" s="48"/>
      <c r="Q27" s="22"/>
    </row>
    <row r="28" spans="1:17" x14ac:dyDescent="0.35">
      <c r="A28" s="19"/>
      <c r="B28" s="68"/>
      <c r="C28" s="68" t="s">
        <v>78</v>
      </c>
      <c r="D28" s="68"/>
      <c r="P28" s="48"/>
      <c r="Q28" s="22"/>
    </row>
    <row r="29" spans="1:17" x14ac:dyDescent="0.35">
      <c r="A29" s="19"/>
      <c r="B29" s="69"/>
      <c r="C29" s="68"/>
      <c r="D29" s="68"/>
      <c r="M29" s="40"/>
      <c r="P29" s="48"/>
      <c r="Q29" s="22"/>
    </row>
    <row r="30" spans="1:17" x14ac:dyDescent="0.35">
      <c r="A30" s="19"/>
      <c r="B30" s="69"/>
      <c r="C30" s="68"/>
      <c r="D30" s="70"/>
      <c r="L30" s="16"/>
      <c r="M30" s="40"/>
      <c r="P30" s="48"/>
      <c r="Q30" s="22"/>
    </row>
    <row r="31" spans="1:17" x14ac:dyDescent="0.35">
      <c r="B31" s="71"/>
      <c r="C31" s="71"/>
      <c r="D31" s="71"/>
      <c r="L31" s="16"/>
      <c r="M31" s="40"/>
      <c r="P31" s="48"/>
      <c r="Q31" s="22"/>
    </row>
    <row r="32" spans="1:17" x14ac:dyDescent="0.35">
      <c r="B32" s="71"/>
      <c r="C32" s="71"/>
      <c r="D32" s="71"/>
      <c r="L32" s="16"/>
      <c r="M32" s="40"/>
      <c r="P32" s="48"/>
      <c r="Q32" s="22"/>
    </row>
    <row r="33" spans="1:17" x14ac:dyDescent="0.35">
      <c r="B33" s="71"/>
      <c r="C33" s="71"/>
      <c r="D33" s="71"/>
      <c r="L33" s="16"/>
      <c r="M33" s="40"/>
      <c r="P33" s="48"/>
      <c r="Q33" s="22"/>
    </row>
    <row r="34" spans="1:17" x14ac:dyDescent="0.35">
      <c r="B34" s="71"/>
      <c r="C34" s="71"/>
      <c r="D34" s="71"/>
      <c r="L34" s="16"/>
      <c r="M34" s="40"/>
      <c r="P34" s="48"/>
      <c r="Q34" s="22"/>
    </row>
    <row r="35" spans="1:17" x14ac:dyDescent="0.35">
      <c r="A35" s="19"/>
      <c r="B35" s="72"/>
      <c r="C35" s="71"/>
      <c r="D35" s="72"/>
      <c r="L35" s="16"/>
      <c r="M35" s="40"/>
      <c r="P35" s="48"/>
      <c r="Q35" s="22"/>
    </row>
    <row r="36" spans="1:17" x14ac:dyDescent="0.35">
      <c r="A36" s="26"/>
      <c r="B36" s="71"/>
      <c r="C36" s="71"/>
      <c r="D36" s="71"/>
      <c r="L36" s="16"/>
      <c r="M36" s="40"/>
      <c r="P36" s="48"/>
      <c r="Q36" s="22"/>
    </row>
    <row r="37" spans="1:17" x14ac:dyDescent="0.35">
      <c r="A37" s="19"/>
      <c r="B37" s="72"/>
      <c r="C37" s="71"/>
      <c r="D37" s="72"/>
      <c r="J37" s="27"/>
      <c r="L37" s="16"/>
      <c r="M37" s="47"/>
      <c r="O37" s="16"/>
      <c r="P37" s="48"/>
      <c r="Q37" s="22"/>
    </row>
    <row r="38" spans="1:17" x14ac:dyDescent="0.35">
      <c r="D38" s="20"/>
      <c r="E38" s="14"/>
      <c r="F38" s="14"/>
      <c r="G38" s="14"/>
      <c r="H38" s="14"/>
      <c r="I38" s="14"/>
    </row>
    <row r="39" spans="1:17" x14ac:dyDescent="0.35">
      <c r="D39" s="20"/>
      <c r="E39" s="14"/>
      <c r="F39" s="14"/>
      <c r="G39" s="14"/>
      <c r="H39" s="14"/>
      <c r="I39" s="14"/>
    </row>
    <row r="40" spans="1:17" x14ac:dyDescent="0.35">
      <c r="C40" s="47"/>
      <c r="H40" s="48"/>
      <c r="I40" s="44"/>
      <c r="L40" s="16"/>
      <c r="O40" s="16"/>
      <c r="P40" s="16"/>
    </row>
    <row r="41" spans="1:17" x14ac:dyDescent="0.35">
      <c r="C41" s="47"/>
      <c r="E41" s="44" t="s">
        <v>86</v>
      </c>
      <c r="G41" s="48"/>
      <c r="H41" s="44" t="s">
        <v>29</v>
      </c>
      <c r="I41" s="16"/>
      <c r="L41" s="16"/>
      <c r="O41" s="16"/>
      <c r="P41" s="16"/>
    </row>
    <row r="42" spans="1:17" s="2" customFormat="1" ht="15.5" x14ac:dyDescent="0.35">
      <c r="C42" s="3"/>
      <c r="D42" s="3"/>
      <c r="E42" s="52" t="s">
        <v>25</v>
      </c>
      <c r="F42" s="53"/>
      <c r="G42" s="54"/>
      <c r="H42" s="80" t="s">
        <v>24</v>
      </c>
      <c r="K42" s="16"/>
    </row>
    <row r="43" spans="1:17" ht="23.15" customHeight="1" x14ac:dyDescent="0.5">
      <c r="A43" s="66" t="s">
        <v>65</v>
      </c>
      <c r="B43" s="79" t="s">
        <v>16</v>
      </c>
      <c r="C43" s="47"/>
      <c r="E43" s="47" t="s">
        <v>32</v>
      </c>
      <c r="G43" s="66" t="s">
        <v>66</v>
      </c>
      <c r="H43" s="46" t="s">
        <v>33</v>
      </c>
      <c r="I43" s="18" t="s">
        <v>61</v>
      </c>
      <c r="L43" s="16"/>
      <c r="O43" s="16"/>
      <c r="P43" s="16"/>
    </row>
    <row r="44" spans="1:17" ht="17.149999999999999" customHeight="1" x14ac:dyDescent="0.35">
      <c r="A44" s="29" t="s">
        <v>18</v>
      </c>
      <c r="B44" s="58">
        <v>20</v>
      </c>
      <c r="C44" s="73" t="s">
        <v>3</v>
      </c>
      <c r="D44" s="2"/>
      <c r="E44" s="41">
        <v>29600</v>
      </c>
      <c r="F44" s="48" t="s">
        <v>26</v>
      </c>
      <c r="H44" s="63">
        <v>90.9</v>
      </c>
      <c r="I44" s="63"/>
      <c r="L44" s="16"/>
      <c r="O44" s="16"/>
      <c r="P44" s="16"/>
    </row>
    <row r="45" spans="1:17" x14ac:dyDescent="0.35">
      <c r="A45" s="29" t="s">
        <v>17</v>
      </c>
      <c r="B45" s="58">
        <v>45</v>
      </c>
      <c r="C45" s="73" t="s">
        <v>3</v>
      </c>
      <c r="D45" s="2"/>
      <c r="E45" s="41">
        <v>33400</v>
      </c>
      <c r="F45" s="48" t="s">
        <v>26</v>
      </c>
      <c r="H45" s="63">
        <v>76.5</v>
      </c>
      <c r="I45" s="63"/>
      <c r="L45" s="16"/>
      <c r="O45" s="16"/>
      <c r="P45" s="16"/>
    </row>
    <row r="46" spans="1:17" x14ac:dyDescent="0.35">
      <c r="A46" s="29" t="s">
        <v>2</v>
      </c>
      <c r="B46" s="58">
        <v>0</v>
      </c>
      <c r="C46" s="73" t="s">
        <v>3</v>
      </c>
      <c r="D46" s="2"/>
      <c r="E46" s="41">
        <v>23400</v>
      </c>
      <c r="F46" s="48" t="s">
        <v>26</v>
      </c>
      <c r="H46" s="63">
        <v>48.8</v>
      </c>
      <c r="I46" s="63"/>
      <c r="L46" s="16"/>
      <c r="O46" s="16"/>
      <c r="P46" s="16"/>
    </row>
    <row r="47" spans="1:17" x14ac:dyDescent="0.35">
      <c r="A47" s="29" t="s">
        <v>8</v>
      </c>
      <c r="B47" s="58">
        <v>0</v>
      </c>
      <c r="C47" s="73" t="s">
        <v>3</v>
      </c>
      <c r="D47" s="2"/>
      <c r="E47" s="41">
        <v>28400</v>
      </c>
      <c r="F47" s="48" t="s">
        <v>26</v>
      </c>
      <c r="H47" s="63">
        <v>24.2</v>
      </c>
      <c r="I47" s="63"/>
      <c r="L47" s="16"/>
      <c r="O47" s="16"/>
      <c r="P47" s="16"/>
    </row>
    <row r="48" spans="1:17" x14ac:dyDescent="0.35">
      <c r="A48" s="29" t="s">
        <v>22</v>
      </c>
      <c r="B48" s="58">
        <v>13</v>
      </c>
      <c r="C48" s="73" t="s">
        <v>3</v>
      </c>
      <c r="D48" s="2"/>
      <c r="E48" s="41">
        <v>34000</v>
      </c>
      <c r="F48" s="48" t="s">
        <v>26</v>
      </c>
      <c r="H48" s="63">
        <v>13.2</v>
      </c>
      <c r="I48" s="63"/>
      <c r="L48" s="16"/>
      <c r="O48" s="16"/>
      <c r="P48" s="16"/>
    </row>
    <row r="49" spans="1:19" x14ac:dyDescent="0.35">
      <c r="A49" s="29" t="s">
        <v>42</v>
      </c>
      <c r="B49" s="58">
        <v>15</v>
      </c>
      <c r="C49" s="73" t="s">
        <v>3</v>
      </c>
      <c r="D49" s="2"/>
      <c r="E49" s="41">
        <v>33000</v>
      </c>
      <c r="F49" s="48" t="s">
        <v>26</v>
      </c>
      <c r="H49" s="63">
        <v>32.700000000000003</v>
      </c>
      <c r="I49" s="63"/>
      <c r="L49" s="16"/>
      <c r="O49" s="16"/>
      <c r="P49" s="16"/>
    </row>
    <row r="50" spans="1:19" ht="15" customHeight="1" x14ac:dyDescent="0.35">
      <c r="A50" s="29" t="s">
        <v>9</v>
      </c>
      <c r="B50" s="58">
        <v>0</v>
      </c>
      <c r="C50" s="73" t="s">
        <v>4</v>
      </c>
      <c r="D50" s="2"/>
      <c r="E50" s="41">
        <v>46.1</v>
      </c>
      <c r="F50" s="48" t="s">
        <v>27</v>
      </c>
      <c r="H50" s="63">
        <v>19.5</v>
      </c>
      <c r="I50" s="63"/>
      <c r="L50" s="16"/>
      <c r="O50" s="16"/>
      <c r="P50" s="16"/>
    </row>
    <row r="51" spans="1:19" ht="14.5" customHeight="1" x14ac:dyDescent="0.35">
      <c r="A51" s="45" t="s">
        <v>72</v>
      </c>
      <c r="B51" s="58"/>
      <c r="C51" s="73" t="s">
        <v>36</v>
      </c>
      <c r="D51" s="2"/>
      <c r="E51" s="61"/>
      <c r="F51" s="48" t="s">
        <v>35</v>
      </c>
      <c r="H51" s="63"/>
      <c r="I51" s="63"/>
      <c r="L51" s="16"/>
      <c r="O51" s="16"/>
      <c r="P51" s="16"/>
    </row>
    <row r="52" spans="1:19" ht="17.149999999999999" customHeight="1" x14ac:dyDescent="0.35">
      <c r="B52" s="57"/>
      <c r="C52" s="73"/>
      <c r="F52" s="48"/>
      <c r="H52" s="16"/>
      <c r="I52" s="16"/>
      <c r="L52" s="16"/>
      <c r="O52" s="16"/>
      <c r="P52" s="16"/>
    </row>
    <row r="53" spans="1:19" x14ac:dyDescent="0.35">
      <c r="A53" s="29" t="s">
        <v>1</v>
      </c>
      <c r="B53" s="58">
        <v>2000</v>
      </c>
      <c r="C53" s="73" t="s">
        <v>5</v>
      </c>
      <c r="D53" s="2"/>
      <c r="E53" s="41">
        <v>3.6</v>
      </c>
      <c r="F53" s="48" t="s">
        <v>28</v>
      </c>
      <c r="H53" s="63">
        <v>13</v>
      </c>
      <c r="I53" s="63"/>
      <c r="L53" s="16"/>
      <c r="O53" s="16"/>
      <c r="P53" s="16"/>
      <c r="R53" s="2"/>
      <c r="S53" s="39"/>
    </row>
    <row r="54" spans="1:19" ht="17.149999999999999" customHeight="1" x14ac:dyDescent="0.35">
      <c r="B54" s="57"/>
      <c r="C54" s="73"/>
      <c r="F54" s="48"/>
      <c r="H54" s="16"/>
      <c r="I54" s="16"/>
      <c r="L54" s="16"/>
      <c r="O54" s="16"/>
      <c r="P54" s="16"/>
    </row>
    <row r="55" spans="1:19" x14ac:dyDescent="0.35">
      <c r="A55" s="29" t="s">
        <v>23</v>
      </c>
      <c r="B55" s="58">
        <v>90</v>
      </c>
      <c r="C55" s="73" t="s">
        <v>4</v>
      </c>
      <c r="D55" s="2"/>
      <c r="E55" s="41">
        <v>46.8</v>
      </c>
      <c r="F55" s="48" t="s">
        <v>27</v>
      </c>
      <c r="H55" s="63">
        <v>12.3</v>
      </c>
      <c r="I55" s="63"/>
      <c r="L55" s="16"/>
      <c r="O55" s="16"/>
      <c r="P55" s="16"/>
    </row>
    <row r="56" spans="1:19" x14ac:dyDescent="0.35">
      <c r="A56" s="29" t="s">
        <v>0</v>
      </c>
      <c r="B56" s="58">
        <v>150</v>
      </c>
      <c r="C56" s="73" t="s">
        <v>4</v>
      </c>
      <c r="D56" s="46" t="s">
        <v>30</v>
      </c>
      <c r="E56" s="51">
        <v>47</v>
      </c>
      <c r="F56" s="50" t="s">
        <v>27</v>
      </c>
      <c r="H56" s="64">
        <v>69.3</v>
      </c>
      <c r="I56" s="63"/>
      <c r="L56" s="16"/>
      <c r="O56" s="16"/>
      <c r="P56" s="16"/>
    </row>
    <row r="57" spans="1:19" x14ac:dyDescent="0.35">
      <c r="A57" s="31" t="s">
        <v>71</v>
      </c>
      <c r="B57" s="59">
        <v>95</v>
      </c>
      <c r="C57" s="73" t="s">
        <v>12</v>
      </c>
      <c r="D57" s="46" t="s">
        <v>31</v>
      </c>
      <c r="E57" s="51">
        <v>46.8</v>
      </c>
      <c r="F57" s="50" t="s">
        <v>27</v>
      </c>
      <c r="H57" s="63">
        <v>12.3</v>
      </c>
      <c r="I57" s="63"/>
      <c r="L57" s="16"/>
      <c r="O57" s="16"/>
      <c r="P57" s="16"/>
    </row>
    <row r="58" spans="1:19" x14ac:dyDescent="0.35">
      <c r="K58" s="57"/>
    </row>
    <row r="59" spans="1:19" x14ac:dyDescent="0.35">
      <c r="K59" s="57"/>
    </row>
    <row r="61" spans="1:19" ht="21" x14ac:dyDescent="0.5">
      <c r="A61" s="66" t="s">
        <v>60</v>
      </c>
      <c r="B61" s="17"/>
      <c r="C61" s="17"/>
      <c r="H61" s="16"/>
    </row>
    <row r="62" spans="1:19" ht="74.5" customHeight="1" x14ac:dyDescent="0.35">
      <c r="A62" s="23" t="s">
        <v>46</v>
      </c>
      <c r="B62" s="23" t="s">
        <v>44</v>
      </c>
      <c r="C62" s="62" t="s">
        <v>94</v>
      </c>
      <c r="D62" s="62" t="s">
        <v>95</v>
      </c>
      <c r="E62" s="56" t="s">
        <v>91</v>
      </c>
      <c r="F62" s="62" t="s">
        <v>92</v>
      </c>
      <c r="G62" s="78" t="s">
        <v>87</v>
      </c>
      <c r="H62" s="62" t="s">
        <v>90</v>
      </c>
      <c r="I62" s="78" t="s">
        <v>77</v>
      </c>
    </row>
    <row r="63" spans="1:19" x14ac:dyDescent="0.35">
      <c r="A63" s="27" t="s">
        <v>47</v>
      </c>
      <c r="B63" s="81" t="s">
        <v>68</v>
      </c>
      <c r="C63" s="58">
        <v>1500</v>
      </c>
      <c r="D63" s="58" t="s">
        <v>4</v>
      </c>
      <c r="E63" s="60">
        <v>500</v>
      </c>
      <c r="F63" s="58">
        <v>100</v>
      </c>
      <c r="G63" s="58">
        <v>32</v>
      </c>
      <c r="H63" s="84" t="s">
        <v>69</v>
      </c>
      <c r="I63" s="58" t="s">
        <v>79</v>
      </c>
    </row>
    <row r="64" spans="1:19" x14ac:dyDescent="0.35">
      <c r="A64" s="27" t="s">
        <v>48</v>
      </c>
      <c r="B64" s="81" t="s">
        <v>68</v>
      </c>
      <c r="C64" s="58">
        <v>300</v>
      </c>
      <c r="D64" s="58" t="s">
        <v>4</v>
      </c>
      <c r="E64" s="60">
        <v>26</v>
      </c>
      <c r="F64" s="58">
        <v>100</v>
      </c>
      <c r="G64" s="58">
        <v>45</v>
      </c>
      <c r="H64" s="84" t="s">
        <v>78</v>
      </c>
      <c r="I64" s="58" t="s">
        <v>80</v>
      </c>
    </row>
    <row r="65" spans="1:10" x14ac:dyDescent="0.35">
      <c r="A65" s="27" t="s">
        <v>49</v>
      </c>
      <c r="B65" s="81" t="s">
        <v>68</v>
      </c>
      <c r="C65" s="58">
        <v>3000</v>
      </c>
      <c r="D65" s="58"/>
      <c r="E65" s="60">
        <v>230</v>
      </c>
      <c r="F65" s="58">
        <v>50</v>
      </c>
      <c r="G65" s="58">
        <v>62</v>
      </c>
      <c r="H65" s="84" t="s">
        <v>13</v>
      </c>
      <c r="I65" s="58" t="s">
        <v>96</v>
      </c>
    </row>
    <row r="66" spans="1:10" x14ac:dyDescent="0.35">
      <c r="A66" s="27" t="s">
        <v>50</v>
      </c>
      <c r="B66" s="81" t="s">
        <v>62</v>
      </c>
      <c r="C66" s="58"/>
      <c r="D66" s="58"/>
      <c r="E66" s="60"/>
      <c r="F66" s="58"/>
      <c r="G66" s="58"/>
      <c r="H66" s="60"/>
      <c r="I66" s="60"/>
    </row>
    <row r="67" spans="1:10" x14ac:dyDescent="0.35">
      <c r="A67" s="27" t="s">
        <v>51</v>
      </c>
      <c r="B67" s="81" t="s">
        <v>45</v>
      </c>
      <c r="C67" s="58"/>
      <c r="D67" s="58"/>
      <c r="E67" s="60"/>
      <c r="F67" s="58"/>
      <c r="G67" s="58"/>
      <c r="H67" s="60"/>
      <c r="I67" s="60"/>
      <c r="J67" s="9"/>
    </row>
    <row r="68" spans="1:10" x14ac:dyDescent="0.35">
      <c r="A68" s="27" t="s">
        <v>52</v>
      </c>
      <c r="B68" s="81"/>
      <c r="C68" s="58"/>
      <c r="D68" s="58"/>
      <c r="E68" s="60"/>
      <c r="F68" s="58"/>
      <c r="G68" s="58"/>
      <c r="H68" s="60"/>
      <c r="I68" s="60"/>
      <c r="J68" s="9"/>
    </row>
    <row r="69" spans="1:10" x14ac:dyDescent="0.35">
      <c r="A69" s="27" t="s">
        <v>53</v>
      </c>
      <c r="B69" s="81"/>
      <c r="C69" s="58"/>
      <c r="D69" s="58"/>
      <c r="E69" s="60"/>
      <c r="F69" s="58"/>
      <c r="G69" s="58"/>
      <c r="H69" s="60"/>
      <c r="I69" s="60"/>
      <c r="J69" s="9"/>
    </row>
    <row r="70" spans="1:10" x14ac:dyDescent="0.35">
      <c r="A70" s="27" t="s">
        <v>54</v>
      </c>
      <c r="B70" s="81"/>
      <c r="C70" s="58"/>
      <c r="D70" s="58"/>
      <c r="E70" s="60"/>
      <c r="F70" s="58"/>
      <c r="G70" s="58"/>
      <c r="H70" s="60"/>
      <c r="I70" s="60"/>
      <c r="J70" s="9"/>
    </row>
    <row r="71" spans="1:10" x14ac:dyDescent="0.35">
      <c r="A71" s="27" t="s">
        <v>55</v>
      </c>
      <c r="B71" s="81"/>
      <c r="C71" s="58"/>
      <c r="D71" s="58"/>
      <c r="E71" s="60"/>
      <c r="F71" s="58"/>
      <c r="G71" s="58"/>
      <c r="H71" s="60"/>
      <c r="I71" s="60"/>
      <c r="J71" s="9"/>
    </row>
    <row r="72" spans="1:10" x14ac:dyDescent="0.35">
      <c r="A72" s="27" t="s">
        <v>56</v>
      </c>
      <c r="B72" s="81"/>
      <c r="C72" s="58"/>
      <c r="D72" s="58"/>
      <c r="E72" s="60"/>
      <c r="F72" s="58"/>
      <c r="G72" s="58"/>
      <c r="H72" s="60"/>
      <c r="I72" s="60"/>
      <c r="J72" s="9"/>
    </row>
    <row r="73" spans="1:10" ht="15" customHeight="1" x14ac:dyDescent="0.35">
      <c r="A73" s="27" t="s">
        <v>57</v>
      </c>
      <c r="B73" s="81"/>
      <c r="C73" s="58"/>
      <c r="D73" s="61"/>
      <c r="E73" s="60"/>
      <c r="F73" s="61"/>
      <c r="G73" s="61"/>
      <c r="H73" s="83"/>
      <c r="I73" s="60"/>
      <c r="J73" s="9"/>
    </row>
    <row r="74" spans="1:10" ht="15" customHeight="1" x14ac:dyDescent="0.35">
      <c r="I74" s="22"/>
      <c r="J74" s="22"/>
    </row>
    <row r="75" spans="1:10" ht="15" customHeight="1" x14ac:dyDescent="0.35">
      <c r="I75" s="22"/>
      <c r="J75" s="22"/>
    </row>
    <row r="76" spans="1:10" ht="15" customHeight="1" x14ac:dyDescent="0.35">
      <c r="I76" s="22"/>
      <c r="J76" s="22"/>
    </row>
  </sheetData>
  <phoneticPr fontId="2"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J35"/>
  <sheetViews>
    <sheetView zoomScale="70" zoomScaleNormal="70" workbookViewId="0">
      <selection activeCell="B1" sqref="B1"/>
    </sheetView>
  </sheetViews>
  <sheetFormatPr defaultRowHeight="14.5" x14ac:dyDescent="0.35"/>
  <cols>
    <col min="1" max="1" width="3.26953125" customWidth="1"/>
    <col min="2" max="2" width="19" customWidth="1"/>
    <col min="3" max="3" width="23.7265625" customWidth="1"/>
    <col min="4" max="4" width="10.453125" style="4" customWidth="1"/>
    <col min="5" max="5" width="20.453125" customWidth="1"/>
    <col min="6" max="6" width="10.7265625" customWidth="1"/>
    <col min="7" max="7" width="20.54296875" style="16" customWidth="1"/>
    <col min="8" max="8" width="23.81640625" style="16" customWidth="1"/>
    <col min="9" max="9" width="16.54296875" style="22" customWidth="1"/>
  </cols>
  <sheetData>
    <row r="1" spans="2:9" ht="17.149999999999999" customHeight="1" x14ac:dyDescent="0.35">
      <c r="B1" s="90" t="s">
        <v>102</v>
      </c>
    </row>
    <row r="2" spans="2:9" ht="15.5" x14ac:dyDescent="0.35">
      <c r="B2" s="90" t="s">
        <v>101</v>
      </c>
    </row>
    <row r="3" spans="2:9" ht="15.5" x14ac:dyDescent="0.35">
      <c r="B3" s="90" t="s">
        <v>100</v>
      </c>
    </row>
    <row r="4" spans="2:9" x14ac:dyDescent="0.35">
      <c r="C4" s="1"/>
      <c r="D4" s="5"/>
      <c r="F4" s="1"/>
      <c r="G4" s="18"/>
      <c r="H4" s="33">
        <v>2019</v>
      </c>
      <c r="I4" s="18" t="s">
        <v>10</v>
      </c>
    </row>
    <row r="5" spans="2:9" s="1" customFormat="1" x14ac:dyDescent="0.35">
      <c r="D5" s="5"/>
      <c r="G5" s="18"/>
      <c r="H5" s="18"/>
      <c r="I5" s="7"/>
    </row>
    <row r="6" spans="2:9" s="1" customFormat="1" x14ac:dyDescent="0.35">
      <c r="D6" s="5"/>
      <c r="G6" s="18"/>
      <c r="I6" s="7"/>
    </row>
    <row r="7" spans="2:9" s="1" customFormat="1" x14ac:dyDescent="0.35">
      <c r="D7" s="5"/>
      <c r="G7" s="18"/>
      <c r="H7" s="18"/>
      <c r="I7" s="7"/>
    </row>
    <row r="8" spans="2:9" s="1" customFormat="1" x14ac:dyDescent="0.35">
      <c r="D8" s="5"/>
      <c r="E8" s="19" t="s">
        <v>38</v>
      </c>
      <c r="G8" s="18" t="s">
        <v>39</v>
      </c>
      <c r="H8" s="34" t="s">
        <v>40</v>
      </c>
      <c r="I8" s="7"/>
    </row>
    <row r="9" spans="2:9" s="11" customFormat="1" x14ac:dyDescent="0.35">
      <c r="B9" s="13" t="s">
        <v>6</v>
      </c>
      <c r="C9" s="13" t="s">
        <v>19</v>
      </c>
      <c r="D9" s="12"/>
      <c r="E9" s="30" t="s">
        <v>37</v>
      </c>
      <c r="F9" s="13"/>
      <c r="G9" s="38" t="s">
        <v>20</v>
      </c>
      <c r="H9" s="38" t="s">
        <v>43</v>
      </c>
      <c r="I9" s="35"/>
    </row>
    <row r="10" spans="2:9" x14ac:dyDescent="0.35">
      <c r="B10" s="2" t="str">
        <f>'Inmatning Leverantören'!A44</f>
        <v>Bensin MK1</v>
      </c>
      <c r="C10" s="74">
        <f>'Inmatning Leverantören'!B44</f>
        <v>20</v>
      </c>
      <c r="D10" s="2" t="str">
        <f>'Inmatning Leverantören'!C44</f>
        <v>m3</v>
      </c>
      <c r="E10" s="75">
        <f>'Inmatning Leverantören'!E44</f>
        <v>29600</v>
      </c>
      <c r="F10" s="2" t="str">
        <f>D10</f>
        <v>m3</v>
      </c>
      <c r="G10" s="37">
        <f>C10*E10*H10</f>
        <v>53812800</v>
      </c>
      <c r="H10" s="77">
        <f>'Inmatning Leverantören'!H44</f>
        <v>90.9</v>
      </c>
      <c r="I10" s="36"/>
    </row>
    <row r="11" spans="2:9" x14ac:dyDescent="0.35">
      <c r="B11" s="2" t="str">
        <f>'Inmatning Leverantören'!A45</f>
        <v>Diesel MK1</v>
      </c>
      <c r="C11" s="74">
        <f>'Inmatning Leverantören'!B45</f>
        <v>45</v>
      </c>
      <c r="D11" s="2" t="str">
        <f>'Inmatning Leverantören'!C45</f>
        <v>m3</v>
      </c>
      <c r="E11" s="75">
        <f>'Inmatning Leverantören'!E45</f>
        <v>33400</v>
      </c>
      <c r="F11" s="2" t="str">
        <f t="shared" ref="F11:F20" si="0">D11</f>
        <v>m3</v>
      </c>
      <c r="G11" s="37">
        <f t="shared" ref="G11:G20" si="1">C11*E11*H11</f>
        <v>114979500</v>
      </c>
      <c r="H11" s="77">
        <f>'Inmatning Leverantören'!H45</f>
        <v>76.5</v>
      </c>
      <c r="I11" s="36"/>
    </row>
    <row r="12" spans="2:9" x14ac:dyDescent="0.35">
      <c r="B12" s="2" t="str">
        <f>'Inmatning Leverantören'!A46</f>
        <v>E85</v>
      </c>
      <c r="C12" s="74">
        <f>'Inmatning Leverantören'!B46</f>
        <v>0</v>
      </c>
      <c r="D12" s="2" t="str">
        <f>'Inmatning Leverantören'!C46</f>
        <v>m3</v>
      </c>
      <c r="E12" s="75">
        <f>'Inmatning Leverantören'!E46</f>
        <v>23400</v>
      </c>
      <c r="F12" s="2" t="str">
        <f t="shared" si="0"/>
        <v>m3</v>
      </c>
      <c r="G12" s="37">
        <f t="shared" si="1"/>
        <v>0</v>
      </c>
      <c r="H12" s="77">
        <f>'Inmatning Leverantören'!H46</f>
        <v>48.8</v>
      </c>
      <c r="I12" s="36"/>
    </row>
    <row r="13" spans="2:9" x14ac:dyDescent="0.35">
      <c r="B13" s="2" t="str">
        <f>'Inmatning Leverantören'!A47</f>
        <v>ED95</v>
      </c>
      <c r="C13" s="74">
        <f>'Inmatning Leverantören'!B47</f>
        <v>0</v>
      </c>
      <c r="D13" s="2" t="str">
        <f>'Inmatning Leverantören'!C47</f>
        <v>m3</v>
      </c>
      <c r="E13" s="75">
        <f>'Inmatning Leverantören'!E47</f>
        <v>28400</v>
      </c>
      <c r="F13" s="2" t="str">
        <f t="shared" si="0"/>
        <v>m3</v>
      </c>
      <c r="G13" s="37">
        <f t="shared" si="1"/>
        <v>0</v>
      </c>
      <c r="H13" s="77">
        <f>'Inmatning Leverantören'!H47</f>
        <v>24.2</v>
      </c>
      <c r="I13" s="36"/>
    </row>
    <row r="14" spans="2:9" x14ac:dyDescent="0.35">
      <c r="B14" s="2" t="str">
        <f>'Inmatning Leverantören'!A48</f>
        <v>HVO100</v>
      </c>
      <c r="C14" s="74">
        <f>'Inmatning Leverantören'!B48</f>
        <v>13</v>
      </c>
      <c r="D14" s="2" t="str">
        <f>'Inmatning Leverantören'!C48</f>
        <v>m3</v>
      </c>
      <c r="E14" s="75">
        <f>'Inmatning Leverantören'!E48</f>
        <v>34000</v>
      </c>
      <c r="F14" s="2" t="str">
        <f t="shared" si="0"/>
        <v>m3</v>
      </c>
      <c r="G14" s="37">
        <f t="shared" si="1"/>
        <v>5834400</v>
      </c>
      <c r="H14" s="77">
        <f>'Inmatning Leverantören'!H48</f>
        <v>13.2</v>
      </c>
      <c r="I14" s="36"/>
    </row>
    <row r="15" spans="2:9" x14ac:dyDescent="0.35">
      <c r="B15" s="2" t="str">
        <f>'Inmatning Leverantören'!A49</f>
        <v>RME100</v>
      </c>
      <c r="C15" s="74">
        <f>'Inmatning Leverantören'!B49</f>
        <v>15</v>
      </c>
      <c r="D15" s="2" t="str">
        <f>'Inmatning Leverantören'!C49</f>
        <v>m3</v>
      </c>
      <c r="E15" s="75">
        <f>'Inmatning Leverantören'!E49</f>
        <v>33000</v>
      </c>
      <c r="F15" s="2" t="str">
        <f t="shared" si="0"/>
        <v>m3</v>
      </c>
      <c r="G15" s="37">
        <f t="shared" si="1"/>
        <v>16186500.000000002</v>
      </c>
      <c r="H15" s="77">
        <f>'Inmatning Leverantören'!H49</f>
        <v>32.700000000000003</v>
      </c>
      <c r="I15" s="36"/>
    </row>
    <row r="16" spans="2:9" x14ac:dyDescent="0.35">
      <c r="B16" s="2" t="str">
        <f>'Inmatning Leverantören'!A50</f>
        <v>LPG</v>
      </c>
      <c r="C16" s="74">
        <f>'Inmatning Leverantören'!B50</f>
        <v>0</v>
      </c>
      <c r="D16" s="2" t="str">
        <f>'Inmatning Leverantören'!C50</f>
        <v>kg</v>
      </c>
      <c r="E16" s="75">
        <f>'Inmatning Leverantören'!E50</f>
        <v>46.1</v>
      </c>
      <c r="F16" s="2" t="str">
        <f t="shared" si="0"/>
        <v>kg</v>
      </c>
      <c r="G16" s="37">
        <f t="shared" si="1"/>
        <v>0</v>
      </c>
      <c r="H16" s="77">
        <f>'Inmatning Leverantören'!H50</f>
        <v>19.5</v>
      </c>
      <c r="I16" s="36"/>
    </row>
    <row r="17" spans="2:10" s="16" customFormat="1" x14ac:dyDescent="0.35">
      <c r="B17" s="86" t="str">
        <f>'Inmatning Leverantören'!A51</f>
        <v xml:space="preserve">lägga till bränsle </v>
      </c>
      <c r="C17" s="74">
        <f>'Inmatning Leverantören'!B51</f>
        <v>0</v>
      </c>
      <c r="D17" s="2" t="str">
        <f>'Inmatning Leverantören'!C51</f>
        <v>enhet</v>
      </c>
      <c r="E17" s="75">
        <f>'Inmatning Leverantören'!E51</f>
        <v>0</v>
      </c>
      <c r="F17" s="2" t="str">
        <f t="shared" si="0"/>
        <v>enhet</v>
      </c>
      <c r="G17" s="37">
        <f t="shared" si="1"/>
        <v>0</v>
      </c>
      <c r="H17" s="77">
        <f>'Inmatning Leverantören'!H51</f>
        <v>0</v>
      </c>
      <c r="I17" s="36"/>
    </row>
    <row r="18" spans="2:10" x14ac:dyDescent="0.35">
      <c r="B18" s="10" t="s">
        <v>7</v>
      </c>
      <c r="C18" s="74">
        <f>'Inmatning Leverantören'!B56*(1-'Inmatning Leverantören'!B57/100)</f>
        <v>7.5000000000000071</v>
      </c>
      <c r="D18" s="2" t="str">
        <f>'Inmatning Leverantören'!C56</f>
        <v>kg</v>
      </c>
      <c r="E18" s="76">
        <f>'Inmatning Leverantören'!E56</f>
        <v>47</v>
      </c>
      <c r="F18" s="2" t="str">
        <f t="shared" si="0"/>
        <v>kg</v>
      </c>
      <c r="G18" s="37">
        <f t="shared" si="1"/>
        <v>24428.250000000022</v>
      </c>
      <c r="H18" s="77">
        <f>'Inmatning Leverantören'!H56</f>
        <v>69.3</v>
      </c>
      <c r="I18" s="36"/>
    </row>
    <row r="19" spans="2:10" x14ac:dyDescent="0.35">
      <c r="B19" s="2" t="s">
        <v>11</v>
      </c>
      <c r="C19" s="74">
        <f>'Inmatning Leverantören'!B55+'Inmatning Leverantören'!B56*'Inmatning Leverantören'!B57/100</f>
        <v>232.5</v>
      </c>
      <c r="D19" s="2" t="str">
        <f>'Inmatning Leverantören'!C55</f>
        <v>kg</v>
      </c>
      <c r="E19" s="76">
        <f>'Inmatning Leverantören'!E57</f>
        <v>46.8</v>
      </c>
      <c r="F19" s="2" t="str">
        <f t="shared" si="0"/>
        <v>kg</v>
      </c>
      <c r="G19" s="37">
        <f t="shared" si="1"/>
        <v>133836.30000000002</v>
      </c>
      <c r="H19" s="77">
        <f>'Inmatning Leverantören'!H55</f>
        <v>12.3</v>
      </c>
      <c r="I19" s="36"/>
    </row>
    <row r="20" spans="2:10" x14ac:dyDescent="0.35">
      <c r="B20" s="2" t="str">
        <f>'Inmatning Leverantören'!A53</f>
        <v>El</v>
      </c>
      <c r="C20" s="74">
        <f>'Inmatning Leverantören'!B53</f>
        <v>2000</v>
      </c>
      <c r="D20" s="2" t="str">
        <f>'Inmatning Leverantören'!C53</f>
        <v>kWh</v>
      </c>
      <c r="E20" s="76">
        <f>'Inmatning Leverantören'!E53</f>
        <v>3.6</v>
      </c>
      <c r="F20" s="2" t="str">
        <f t="shared" si="0"/>
        <v>kWh</v>
      </c>
      <c r="G20" s="37">
        <f t="shared" si="1"/>
        <v>93600</v>
      </c>
      <c r="H20" s="77">
        <f>'Inmatning Leverantören'!H53</f>
        <v>13</v>
      </c>
      <c r="I20" s="36"/>
    </row>
    <row r="23" spans="2:10" ht="17.5" customHeight="1" x14ac:dyDescent="0.35">
      <c r="F23" s="18"/>
      <c r="G23" s="18" t="s">
        <v>93</v>
      </c>
    </row>
    <row r="25" spans="2:10" x14ac:dyDescent="0.35">
      <c r="C25" s="4"/>
      <c r="G25" s="89">
        <f>SUM('Inmatning Leverantören'!E63:E1002)</f>
        <v>756</v>
      </c>
      <c r="H25" s="18" t="s">
        <v>97</v>
      </c>
    </row>
    <row r="26" spans="2:10" s="6" customFormat="1" x14ac:dyDescent="0.35">
      <c r="C26" s="34"/>
      <c r="D26" s="19"/>
      <c r="G26" s="89">
        <f>SUM('Inmatning Leverantören'!C63:C1002)</f>
        <v>4800</v>
      </c>
      <c r="H26" s="18" t="str">
        <f>'Inmatning Leverantören'!D63</f>
        <v>kg</v>
      </c>
      <c r="I26" s="9"/>
    </row>
    <row r="27" spans="2:10" x14ac:dyDescent="0.35">
      <c r="G27" s="87">
        <f>SUM(G10:G20)/1000</f>
        <v>191065.06455000001</v>
      </c>
      <c r="H27" s="18" t="s">
        <v>21</v>
      </c>
    </row>
    <row r="28" spans="2:10" x14ac:dyDescent="0.35">
      <c r="B28" s="16"/>
      <c r="G28" s="87" cm="1">
        <f t="array" ref="G28">G27/(SUMPRODUCT('Inmatning Leverantören'!C63:C73,'Inmatning Leverantören'!E63:E73,'Inmatning Leverantören'!F63:F73/100)/1000)</f>
        <v>173.25450176822636</v>
      </c>
      <c r="H28" s="18" t="str">
        <f>H27&amp;"/ "&amp;'Inmatning Leverantören'!D63&amp;"km"</f>
        <v>kg CO2ekv/ kgkm</v>
      </c>
    </row>
    <row r="29" spans="2:10" x14ac:dyDescent="0.35">
      <c r="J29" s="16"/>
    </row>
    <row r="31" spans="2:10" x14ac:dyDescent="0.35">
      <c r="B31" s="16"/>
    </row>
    <row r="32" spans="2:10" x14ac:dyDescent="0.35">
      <c r="B32" s="16"/>
    </row>
    <row r="34" spans="6:9" x14ac:dyDescent="0.35">
      <c r="F34" s="2"/>
      <c r="G34" s="2"/>
      <c r="H34" s="2"/>
      <c r="I34" s="8"/>
    </row>
    <row r="35" spans="6:9" x14ac:dyDescent="0.35">
      <c r="G35" s="88"/>
    </row>
  </sheetData>
  <phoneticPr fontId="2"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Inmatning Leverantören</vt:lpstr>
      <vt:lpstr>Klimatberäkning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Wisell</dc:creator>
  <cp:lastModifiedBy>Melchior Ebba</cp:lastModifiedBy>
  <cp:lastPrinted>2022-08-23T13:28:59Z</cp:lastPrinted>
  <dcterms:created xsi:type="dcterms:W3CDTF">2020-03-31T05:46:42Z</dcterms:created>
  <dcterms:modified xsi:type="dcterms:W3CDTF">2022-08-23T13:30:29Z</dcterms:modified>
</cp:coreProperties>
</file>