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mali\Desktop\Nedladdade dokument\"/>
    </mc:Choice>
  </mc:AlternateContent>
  <xr:revisionPtr revIDLastSave="0" documentId="8_{41A9712F-91DF-447A-9433-245A4127E39F}" xr6:coauthVersionLast="47" xr6:coauthVersionMax="47" xr10:uidLastSave="{00000000-0000-0000-0000-000000000000}"/>
  <bookViews>
    <workbookView xWindow="-110" yWindow="-110" windowWidth="19420" windowHeight="10420" xr2:uid="{00000000-000D-0000-FFFF-FFFF00000000}"/>
  </bookViews>
  <sheets>
    <sheet name="Koncepttyp A" sheetId="1" r:id="rId1"/>
    <sheet name="ändringslogg"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C13" i="1"/>
  <c r="C12" i="1"/>
  <c r="C11" i="1"/>
  <c r="C10" i="1"/>
  <c r="C9" i="1"/>
  <c r="C8" i="1"/>
  <c r="C7" i="1"/>
  <c r="B10" i="1"/>
  <c r="B9" i="1"/>
  <c r="F14" i="1"/>
  <c r="F13" i="1"/>
  <c r="F12" i="1"/>
  <c r="F11" i="1"/>
  <c r="F10" i="1"/>
  <c r="F9" i="1"/>
  <c r="F8" i="1"/>
  <c r="F7" i="1"/>
  <c r="E14" i="1"/>
  <c r="E13" i="1"/>
  <c r="E12" i="1"/>
  <c r="E11" i="1"/>
  <c r="E10" i="1"/>
  <c r="E9" i="1"/>
  <c r="E8" i="1"/>
  <c r="E7" i="1"/>
  <c r="D14" i="1"/>
  <c r="D13" i="1"/>
  <c r="D12" i="1"/>
  <c r="D11" i="1"/>
  <c r="D10" i="1"/>
  <c r="D9" i="1"/>
  <c r="D8" i="1"/>
  <c r="D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Wettergren Lena</author>
  </authors>
  <commentList>
    <comment ref="A49" authorId="0" shapeId="0" xr:uid="{F7773ECD-9B14-4181-AA7C-6FD0DCAB9BC8}">
      <text>
        <r>
          <rPr>
            <sz val="11"/>
            <color theme="1"/>
            <rFont val="Calibri"/>
            <family val="2"/>
            <scheme val="minor"/>
          </rPr>
          <t xml:space="preserve">Leverantören kan förbättra sina uppgifter under detaljprojekteringen. Leverantörerna har åtagit sig att minska den beräknade klimatpåverkan för konceptförskolan under avtalstid, inköpscentralen kommer att uppdatera uppgifterna minst en gång per år. Se mer detaljerad information i slutrapport konceptförskolornas klimatpåverkan under stöddokument. </t>
        </r>
      </text>
    </comment>
    <comment ref="B49" authorId="0" shapeId="0" xr:uid="{0E6934CD-2A25-4C2B-BE3C-A58095E724F2}">
      <text>
        <r>
          <rPr>
            <sz val="9"/>
            <color indexed="81"/>
            <rFont val="Tahoma"/>
            <family val="2"/>
          </rPr>
          <t>mål för 2022 saknas</t>
        </r>
      </text>
    </comment>
    <comment ref="C49" authorId="0" shapeId="0" xr:uid="{981DCC42-856C-42A4-B512-FDE4BF04331F}">
      <text>
        <r>
          <rPr>
            <sz val="9"/>
            <color indexed="81"/>
            <rFont val="Tahoma"/>
            <family val="2"/>
          </rPr>
          <t xml:space="preserve">Mål att minska med 2% 2022.
</t>
        </r>
      </text>
    </comment>
    <comment ref="E49" authorId="0" shapeId="0" xr:uid="{773A2528-F864-43B8-91E2-5A7C6B8F9EFC}">
      <text>
        <r>
          <rPr>
            <sz val="9"/>
            <color indexed="81"/>
            <rFont val="Tahoma"/>
            <family val="2"/>
          </rPr>
          <t xml:space="preserve">Mål 2022 saknas.
</t>
        </r>
      </text>
    </comment>
    <comment ref="F49" authorId="0" shapeId="0" xr:uid="{9CEAF8E3-FFD2-4952-9928-71D67E4D6369}">
      <text>
        <r>
          <rPr>
            <sz val="9"/>
            <color indexed="81"/>
            <rFont val="Tahoma"/>
            <family val="2"/>
          </rPr>
          <t xml:space="preserve">Mål att minska med 5% 2022
</t>
        </r>
      </text>
    </comment>
  </commentList>
</comments>
</file>

<file path=xl/sharedStrings.xml><?xml version="1.0" encoding="utf-8"?>
<sst xmlns="http://schemas.openxmlformats.org/spreadsheetml/2006/main" count="208" uniqueCount="170">
  <si>
    <t>Konceptförskolor inom koncepttyp A</t>
  </si>
  <si>
    <t>Ramavtal förskolebyggnader Adda Inköpscentral (fd SKL Kommentus)</t>
  </si>
  <si>
    <t>Förskolebyggnader i ett plan för ca 60 - 80 barn</t>
  </si>
  <si>
    <t>Utvärdering baserad på 72 barn och 14 personal</t>
  </si>
  <si>
    <t>2 enheter med möjlighet till 4 till 6 barngrupper (baser)</t>
  </si>
  <si>
    <t>Brixly</t>
  </si>
  <si>
    <t>JSB (rak)</t>
  </si>
  <si>
    <t>JSB (vinkel)</t>
  </si>
  <si>
    <t>Serneke</t>
  </si>
  <si>
    <t>Skanska</t>
  </si>
  <si>
    <t>Fasta priser koncept A inkl. standardgrund</t>
  </si>
  <si>
    <t>södra Sverige - del Stormalmö</t>
  </si>
  <si>
    <t>södra Sverige - del övriga södra Sverige</t>
  </si>
  <si>
    <t>västra Sverige - del Storgöteborg</t>
  </si>
  <si>
    <t>västra Sverige - del övriga västra Sverige</t>
  </si>
  <si>
    <t>mellersta Sverige - del Storstockholm</t>
  </si>
  <si>
    <t>mellersta Sverige - del övriga mellersta Sverige</t>
  </si>
  <si>
    <t>norra Sverige - del Norrlandskusten</t>
  </si>
  <si>
    <t>norra Sverige - del övriga norra Sverige</t>
  </si>
  <si>
    <t>Prissatta tillval/optioner</t>
  </si>
  <si>
    <t>Avfallskvarn i storkök</t>
  </si>
  <si>
    <t>168 000</t>
  </si>
  <si>
    <t>55 000</t>
  </si>
  <si>
    <t>Fasad av träpanel</t>
  </si>
  <si>
    <t>Ingår i pris</t>
  </si>
  <si>
    <t>ingår i pris</t>
  </si>
  <si>
    <t>Fasad av fibercementskivor</t>
  </si>
  <si>
    <t>110 000</t>
  </si>
  <si>
    <t>315 000</t>
  </si>
  <si>
    <t>Utbyte av golv i icke våtrum till linoleum</t>
  </si>
  <si>
    <t>-150 000</t>
  </si>
  <si>
    <t>35 000</t>
  </si>
  <si>
    <t>Fast solavskärmning Fasad 1</t>
  </si>
  <si>
    <t>25 000</t>
  </si>
  <si>
    <t>Fast solavskärmning Fasad 2</t>
  </si>
  <si>
    <t>100 000</t>
  </si>
  <si>
    <t>Fast solavskärmning Fasad 3</t>
  </si>
  <si>
    <t>220 000</t>
  </si>
  <si>
    <t>30 000</t>
  </si>
  <si>
    <t>Fast solavskärmning Fasad 4</t>
  </si>
  <si>
    <t>290 000</t>
  </si>
  <si>
    <t>Golvvärme</t>
  </si>
  <si>
    <t>I det fasta priset ingår bl.a. :</t>
  </si>
  <si>
    <t>Standardgrund (grund ovan packad markbädd), anslutning till fettavskiljare (själva fettavskiljaren ingår ej), kanalisation för IT och larminstallationer</t>
  </si>
  <si>
    <t>I det fasta priset ingår inte exempelvis:</t>
  </si>
  <si>
    <t>Avfallsbyggnad, andra komplementbyggnader, förberedande markarbeten, gård och lekutrustning, lös inredning, larm, passagessystem, IT-kablage och uttag</t>
  </si>
  <si>
    <t>För detaljer för vad som ingår i det fasta priset se bilaga 03 - Prisbilaga</t>
  </si>
  <si>
    <t>Övriga uppgifter</t>
  </si>
  <si>
    <t>BTA</t>
  </si>
  <si>
    <t>BYA</t>
  </si>
  <si>
    <t>1305,2 inkl. takutsprång</t>
  </si>
  <si>
    <t>1289,3 inkl. takutsprång</t>
  </si>
  <si>
    <t>BRA</t>
  </si>
  <si>
    <t>Pedagogisk yta</t>
  </si>
  <si>
    <t>Barnyta</t>
  </si>
  <si>
    <t>Verksamhetsyta</t>
  </si>
  <si>
    <t>Längsta mått (längd)</t>
  </si>
  <si>
    <t xml:space="preserve">Största bredd </t>
  </si>
  <si>
    <t>Byggnadshöjd</t>
  </si>
  <si>
    <t>4,100/ 6,250</t>
  </si>
  <si>
    <t>Nockhöjd</t>
  </si>
  <si>
    <t>Totalhöjd</t>
  </si>
  <si>
    <t>7,920+1,500
Beror på exakt ventilationshuvud, vi har räknat med ytterligare höjd på 1500mm.</t>
  </si>
  <si>
    <t>Våningshöjd</t>
  </si>
  <si>
    <t>Rumshöjd</t>
  </si>
  <si>
    <t>3,050-5,500</t>
  </si>
  <si>
    <t>Sockelhöjd</t>
  </si>
  <si>
    <t>0,300/0,100</t>
  </si>
  <si>
    <t>Stomsystem</t>
  </si>
  <si>
    <t>Trästomme/Limträ</t>
  </si>
  <si>
    <t>KL-trä</t>
  </si>
  <si>
    <t>Huvudsakligen Trä. Stål och betong sker i installationstäta utrymmen.</t>
  </si>
  <si>
    <t>Trä/ stål</t>
  </si>
  <si>
    <t>Grundsystem</t>
  </si>
  <si>
    <t>Betongplatta på mark</t>
  </si>
  <si>
    <t>Betongplatta på mark + fund.</t>
  </si>
  <si>
    <t>Uppvärmningssystem (och kort om styrning)</t>
  </si>
  <si>
    <t xml:space="preserve">Fastigheten är utrustad med golvvärme som värms via FJVX och framledningstempen   styrs av en utomhuskompenserad kurva, inomhusklimatet styrs via rumsgivare. </t>
  </si>
  <si>
    <t xml:space="preserve">Fjärrvärme, växlad, med utomhustemperaturkompenserade kurvor för respektive system. 
• Golvvärme i alla utrymmen där barn vistas, 1 rum = 1 zon med styrning via fördelare och rumsgivare.
• Radiatorer i övriga utrymmen.
• Uppvärmd tilluft med hög återvinningsverkningsgrad i alla utrymmen.	
</t>
  </si>
  <si>
    <t>Fjärrvärmecentralen utförs med separata shuntar och system för luftbehandling, kretsar för golvvärme (2-rörsystem). Fjärrvärmecentralen utförs med prefabricerad VVX-system med integrerad styr-utrustning som har möjlighet till uppkoppling via Modbus.</t>
  </si>
  <si>
    <t>Golvvärme, rumsgivare</t>
  </si>
  <si>
    <t>Ventilationssystem (antal aggregat, fabrikat, återvinning, styrning (CAV/VAV)</t>
  </si>
  <si>
    <t>1st aggregat med roterande värmeväxlare Fläkt Woods.Temperaturverkningsgrad 85%.CAV i förskolelokaler, Torg förses med VAV. Kök ventileras med separat takfläkt , tilluft kompenseras via spjällstyrning.</t>
  </si>
  <si>
    <r>
      <t>Koncept A1:</t>
    </r>
    <r>
      <rPr>
        <b/>
        <sz val="11"/>
        <color theme="1"/>
        <rFont val="Calibri"/>
        <family val="2"/>
        <scheme val="minor"/>
      </rPr>
      <t xml:space="preserve">
</t>
    </r>
    <r>
      <rPr>
        <sz val="11"/>
        <color theme="1"/>
        <rFont val="Calibri"/>
        <family val="2"/>
        <scheme val="minor"/>
      </rPr>
      <t>2 st LA (FTX)
• LA01 - allmänventilation, betjänar enheter + admin.
   o Fabrikat: IV Produkt
   o Återvinning: Roterande värmeväxlare
   o Styrning: VAV, luftkvalitet-, alt. närvarostyrning
• LA02 - köksventilation, betjänar kök + ateljé.
   o Fabrikat: IV Produkt
   o Återvinning: Batterivärmeväxlare
   o Styrning: Drifttidsstyrning, förregling mot köksutrustning</t>
    </r>
    <r>
      <rPr>
        <i/>
        <sz val="11"/>
        <color theme="1"/>
        <rFont val="Calibri"/>
        <family val="2"/>
        <scheme val="minor"/>
      </rPr>
      <t>.</t>
    </r>
  </si>
  <si>
    <r>
      <t>Koncept A2:</t>
    </r>
    <r>
      <rPr>
        <b/>
        <sz val="11"/>
        <color theme="1"/>
        <rFont val="Calibri"/>
        <family val="2"/>
        <scheme val="minor"/>
      </rPr>
      <t xml:space="preserve">
</t>
    </r>
    <r>
      <rPr>
        <sz val="11"/>
        <color theme="1"/>
        <rFont val="Calibri"/>
        <family val="2"/>
        <scheme val="minor"/>
      </rPr>
      <t>2 st LA (FTX)
• LA01 - allmänventilation, betjänar enheter + admin.
   o Fabrikat: IV Produkt
   o Återvinning: Roterande värmeväxlare
   o Styrning: VAV, luftkvalitet-, alt. närvarostyrning
• LA02 - köksventilation, betjänar kök + ateljé.
   o Fabrikat: IV Produkt
   o Återvinning: Batterivärmeväxlare
   o Styrning: Drifttidsstyrning, förregling mot köksutrustning</t>
    </r>
    <r>
      <rPr>
        <i/>
        <sz val="11"/>
        <color theme="1"/>
        <rFont val="Calibri"/>
        <family val="2"/>
        <scheme val="minor"/>
      </rPr>
      <t>.</t>
    </r>
  </si>
  <si>
    <t>Ventilationen i samtliga konceptförskolor är av typen FTX med behovsstyrning utifrån CO2och temperatur i rum som har varierande närvaro under drifttiden vilket motsvarar 55 timmar per vecka. Ventilationen är helt avstängd under övrig tid. Varje förskola betjänas av två aggregat, ett för matsal och kökmed plattvärmeväxlaresamt ett för övriga utrymmen med roterande värmeväxlare.</t>
  </si>
  <si>
    <t>2 aggr. , ej upphandlat, CAV, webbaserad pc system</t>
  </si>
  <si>
    <t>Värmeförlusttal enligt förutsättningarna i upphandlingen (W/m2Atemp)</t>
  </si>
  <si>
    <t xml:space="preserve">21.6
</t>
  </si>
  <si>
    <t xml:space="preserve">21.4 </t>
  </si>
  <si>
    <t>Årsenergiförbrukning/primärenergital enligt förutsättningarna i upphandlingen (Enköping) (kWh/m2Atemp år)</t>
  </si>
  <si>
    <t xml:space="preserve">66.5 
(Primärenergital)
Specifik energianvändning 58.4 
</t>
  </si>
  <si>
    <t xml:space="preserve">66.7
(Primärenergital)
Specifik energianvändning 58.5 
</t>
  </si>
  <si>
    <t>Fasadmaterial som finns prissatta</t>
  </si>
  <si>
    <t>Träpanel ingår (Fibercementskivor tillval)</t>
  </si>
  <si>
    <t>Träpanel</t>
  </si>
  <si>
    <t>Träpanel &amp; fibercementskivor</t>
  </si>
  <si>
    <t>Andra alternativa fasadmaterial som kan erbjudas</t>
  </si>
  <si>
    <t xml:space="preserve">Tillval: Tegel </t>
  </si>
  <si>
    <t>Fibercementskivor
Tegel
Puts
Plåt</t>
  </si>
  <si>
    <t>Fibercementskivor</t>
  </si>
  <si>
    <t>Väldigt många</t>
  </si>
  <si>
    <t>Takbeklädnad som ingår</t>
  </si>
  <si>
    <t>Papptak</t>
  </si>
  <si>
    <t>Papp</t>
  </si>
  <si>
    <t>Takpapp</t>
  </si>
  <si>
    <t>Alternativa takbeklädnader som kan erbjudas</t>
  </si>
  <si>
    <t>Tillval: Bandtäckt plåt</t>
  </si>
  <si>
    <t>Plåt
Taktegel
Sedum</t>
  </si>
  <si>
    <t>Plåt</t>
  </si>
  <si>
    <t>Plåt, Tegel och Sedum</t>
  </si>
  <si>
    <t>Takformer och taklutningar som ingår</t>
  </si>
  <si>
    <t>Pulpettak 6 till 12 graders lutning</t>
  </si>
  <si>
    <r>
      <t>Sadeltak 20</t>
    </r>
    <r>
      <rPr>
        <vertAlign val="superscript"/>
        <sz val="11"/>
        <color theme="1"/>
        <rFont val="Calibri"/>
        <family val="2"/>
        <scheme val="minor"/>
      </rPr>
      <t xml:space="preserve">0 </t>
    </r>
    <r>
      <rPr>
        <sz val="11"/>
        <color theme="1"/>
        <rFont val="Calibri"/>
        <family val="2"/>
        <scheme val="minor"/>
      </rPr>
      <t>lutning</t>
    </r>
  </si>
  <si>
    <t>Sadeltak 45gr              Välvd Radie: 5466</t>
  </si>
  <si>
    <t>Enl. sektion</t>
  </si>
  <si>
    <t>Takformer och taklutningar som kan erbjudas</t>
  </si>
  <si>
    <t>Tillval: Sadeltak 6-35 graders lutning</t>
  </si>
  <si>
    <t>-</t>
  </si>
  <si>
    <t>Gällande taklutning erbjuds, vid annat behov kräver det vidare studier.</t>
  </si>
  <si>
    <t>De mesta</t>
  </si>
  <si>
    <t>Fönster - fabrikat och material/beklädnad</t>
  </si>
  <si>
    <t>Fabrikat Nordan, Mtrl Trä/Aluminium</t>
  </si>
  <si>
    <t xml:space="preserve">Aluminium klädda träfönster
Harmoni Alu inåtgående 2+1
Vitmålat på insida, Ral 7004 utvändigt aluminium
2+1 2xenergi+ argon+VK
U-värde 0,9
</t>
  </si>
  <si>
    <t>Fönster i fasad utförs i trä.</t>
  </si>
  <si>
    <t>Ej upphandlat, trä/ alu</t>
  </si>
  <si>
    <t>Inredning som ingår i priset (exempelvis lekkojor, viss inredning etc)</t>
  </si>
  <si>
    <t>Detta framgår av planritningar</t>
  </si>
  <si>
    <t xml:space="preserve">BASENHET
Pentry enligt uppställning 
Förvaringshyllor enl. uppställning
Madrassförvaring enl. uppställning
Bokhylla / Sittbänk enl. uppställning
KAPPRUM/ LEKTORG
Klädförvaring enl. uppställning
Lekstruktur enl. uppställning
GROVENTRÉ
Skohylla enl. uppställning
(Utv. sittbänk mot fasad)
GEMENSAM YTA (Ateljé / Verkstad / Matsal)
 Pentry enl. uppställning,  Ugn, Textil/ Vikvägg
PAUSRUM
Pentry enl. uppställning
</t>
  </si>
  <si>
    <t>Lika JSB rak</t>
  </si>
  <si>
    <t>Enligt ritning ingår heldragen linje (ej streckat): entré (groventré, skåp för barn/personal i kapprum, stövelförvaring) pentryn, pedagogiska kök, förvaringsskåp (lekförråd), madrassförvaring, skötbord, akustikpaneler)</t>
  </si>
  <si>
    <t xml:space="preserve">Enl. ritning verksamhetsplan </t>
  </si>
  <si>
    <t xml:space="preserve">Ev. övrigt som ingår i priset (tex något som ej var kravställt men som ingår hos er) </t>
  </si>
  <si>
    <t>Golvvärme i samtliga ytor för vistelsezon</t>
  </si>
  <si>
    <t>Enl. ritning verksamhetsplan. Golvvärme</t>
  </si>
  <si>
    <t xml:space="preserve">Leveranstid vid goda förutsättningar. Avser tid från erhållet bygglov. </t>
  </si>
  <si>
    <t>14 månader</t>
  </si>
  <si>
    <t>12 månader</t>
  </si>
  <si>
    <t>13 månader</t>
  </si>
  <si>
    <t>8 månader</t>
  </si>
  <si>
    <t xml:space="preserve">Kontaktperson hos leverantören för kommuner/kommunala bolag  vid frågor kring förskolorna. </t>
  </si>
  <si>
    <t>Robert Johansson
robert.johansson@brixly.se
 +46 (0)5 252 93 00</t>
  </si>
  <si>
    <t xml:space="preserve">Peter Axelsson
peter.axelsson@jsb.se
0739-10 00 86
</t>
  </si>
  <si>
    <t>skr.forskolor@serneke.se Gustav Bergstedt  +46 72 561 89 50</t>
  </si>
  <si>
    <t>Nicklas Hagervall
nicklas.hagervall@skanska.se
010-449 33 44</t>
  </si>
  <si>
    <t>Länk till planlösning och fasad på SKL Kommentus hemsida</t>
  </si>
  <si>
    <t>https://www.sklkommentus.se/globalassets/inkopscentral/ramavtal/filer-och-block/forskolebyggnader/bilder-o-ritningar/brixly-koncept-a.pdf</t>
  </si>
  <si>
    <t>https://www.sklkommentus.se/globalassets/inkopscentral/ramavtal/filer-och-block/forskolebyggnader/bilder-o-ritningar/jsb-rak-koncept-a.pdf</t>
  </si>
  <si>
    <t>https://www.sklkommentus.se/globalassets/inkopscentral/ramavtal/filer-och-block/forskolebyggnader/bilder-o-ritningar/jsb-vinkel-koncept-a.pdf</t>
  </si>
  <si>
    <t>https://www.sklkommentus.se/globalassets/inkopscentral/ramavtal/filer-och-block/forskolebyggnader/bilder-o-ritningar/serneke-koncept-a.pdf</t>
  </si>
  <si>
    <t>https://www.sklkommentus.se/globalassets/inkopscentral/ramavtal/filer-och-block/forskolebyggnader/bilder-o-ritningar/skanska-koncept-a.pdf</t>
  </si>
  <si>
    <t>Länk till hemsida med mer information och ritningar på byggnaden</t>
  </si>
  <si>
    <t>https://forskola.brixly.se/</t>
  </si>
  <si>
    <t xml:space="preserve">https://jsb.se/tallen </t>
  </si>
  <si>
    <t>https://www.serneke.se/atrium</t>
  </si>
  <si>
    <t>https://www.skanska.se/forskolor</t>
  </si>
  <si>
    <t>Samtliga koncept har exempelvis:</t>
  </si>
  <si>
    <t>Närvarostyrd LED-belysning (undantag för närvarostyrning på vissa utrymmen)</t>
  </si>
  <si>
    <t>Tomrör och annan förberedelse för IT-installationer och larminstallationer</t>
  </si>
  <si>
    <t>Val av golvbeklädnad där pris finns på för icke våtrum PVC-fri plastmatta och linoleum. Andra valfria golvmaterial kan köpas.</t>
  </si>
  <si>
    <t xml:space="preserve">Samtliga öppningsbara fönster har Kip-dreh beslag eller beslag med motsvarande funktion </t>
  </si>
  <si>
    <t>För detaljerad information: Se kravställning i förfrågningsunderlag samt ramavtalsleverantörernas uppgifter via sin hemsida enligt länk ovan.</t>
  </si>
  <si>
    <t>Ändringsdatum</t>
  </si>
  <si>
    <t>Vad har ändrats?</t>
  </si>
  <si>
    <t>Lagt till ändringslogg och mål för miskad koldioxidberäkning för 2022.</t>
  </si>
  <si>
    <t>Ny ramavtalsleverantör efter överlåtelse från Flexator till Adapteo AB</t>
  </si>
  <si>
    <t>Ingår</t>
  </si>
  <si>
    <t>Klimatpåverkan (kg CO2e) - leverantörens beräknade klimatpåverkan för konceptförskolan under byggskedet. Att nyttja som komplement till information om byggnadens energiförbrukning under driftskedet. Leverantörernas uppgifter i denna sammanställning är delvis baserade på schablondata. För att inte felaktigt exkludera relevanta leverantörer bör utvärdering ske med marginal på angivna värden och kravnivån bör verifieras med leverantören innan kontrakt tecknas.</t>
  </si>
  <si>
    <t>Uppdaterad klimatdata "Klimatpåverkan (kg CO2e)"</t>
  </si>
  <si>
    <t>Indexering för år 2024. Procentuell höjning med 3,96%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</si>
</sst>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r&quot;_-;\-* #,##0.00\ &quot;kr&quot;_-;_-* &quot;-&quot;??\ &quot;kr&quot;_-;_-@_-"/>
    <numFmt numFmtId="43" formatCode="_-* #,##0.00_-;\-* #,##0.00_-;_-* &quot;-&quot;??_-;_-@_-"/>
    <numFmt numFmtId="164" formatCode="_-* #,##0_-;\-* #,##0_-;_-* &quot;-&quot;??_-;_-@_-"/>
    <numFmt numFmtId="165" formatCode="_-* #,##0\ [$kr-41D]_-;\-* #,##0\ [$kr-41D]_-;_-* &quot;-&quot;??\ [$kr-41D]_-;_-@_-"/>
    <numFmt numFmtId="166" formatCode="_-* #,##0\ &quot;kr&quot;_-;\-* #,##0\ &quot;kr&quot;_-;_-* &quot;-&quot;??\ &quot;kr&quot;_-;_-@_-"/>
  </numFmts>
  <fonts count="11" x14ac:knownFonts="1">
    <font>
      <sz val="11"/>
      <color theme="1"/>
      <name val="Calibri"/>
      <family val="2"/>
      <scheme val="minor"/>
    </font>
    <font>
      <b/>
      <sz val="11"/>
      <color theme="1"/>
      <name val="Calibri"/>
      <family val="2"/>
      <scheme val="minor"/>
    </font>
    <font>
      <sz val="11"/>
      <color rgb="FF000000"/>
      <name val="Calibri"/>
      <family val="2"/>
    </font>
    <font>
      <sz val="11"/>
      <color theme="1"/>
      <name val="Calibri"/>
      <family val="2"/>
      <scheme val="minor"/>
    </font>
    <font>
      <i/>
      <sz val="11"/>
      <color theme="1"/>
      <name val="Calibri"/>
      <family val="2"/>
      <scheme val="minor"/>
    </font>
    <font>
      <vertAlign val="superscript"/>
      <sz val="11"/>
      <color theme="1"/>
      <name val="Calibri"/>
      <family val="2"/>
      <scheme val="minor"/>
    </font>
    <font>
      <u/>
      <sz val="11"/>
      <color theme="10"/>
      <name val="Calibri"/>
      <family val="2"/>
      <scheme val="minor"/>
    </font>
    <font>
      <b/>
      <u/>
      <sz val="11"/>
      <color theme="1"/>
      <name val="Calibri"/>
      <family val="2"/>
      <scheme val="minor"/>
    </font>
    <font>
      <sz val="10"/>
      <color theme="1"/>
      <name val="Calibri"/>
      <family val="2"/>
      <scheme val="minor"/>
    </font>
    <font>
      <b/>
      <sz val="11"/>
      <color indexed="8"/>
      <name val="Calibri"/>
      <family val="2"/>
      <scheme val="minor"/>
    </font>
    <font>
      <sz val="9"/>
      <color indexed="81"/>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6" fillId="0" borderId="0" applyNumberFormat="0" applyFill="0" applyBorder="0" applyAlignment="0" applyProtection="0"/>
    <xf numFmtId="44" fontId="3" fillId="0" borderId="0" applyFont="0" applyFill="0" applyBorder="0" applyAlignment="0" applyProtection="0"/>
  </cellStyleXfs>
  <cellXfs count="52">
    <xf numFmtId="0" fontId="0" fillId="0" borderId="0" xfId="0"/>
    <xf numFmtId="0" fontId="2" fillId="0" borderId="0" xfId="0" applyFont="1" applyAlignment="1">
      <alignment vertical="center"/>
    </xf>
    <xf numFmtId="0" fontId="2" fillId="0" borderId="0" xfId="0" applyFont="1" applyAlignment="1">
      <alignment vertical="center" wrapText="1"/>
    </xf>
    <xf numFmtId="0" fontId="1" fillId="0" borderId="0" xfId="0" applyFont="1"/>
    <xf numFmtId="0" fontId="7" fillId="0" borderId="0" xfId="0" applyFont="1"/>
    <xf numFmtId="0" fontId="1" fillId="0" borderId="1" xfId="0" applyFont="1" applyBorder="1" applyAlignment="1">
      <alignment wrapText="1"/>
    </xf>
    <xf numFmtId="3" fontId="0" fillId="0" borderId="1" xfId="0" applyNumberFormat="1" applyBorder="1" applyAlignment="1">
      <alignment horizontal="right"/>
    </xf>
    <xf numFmtId="0" fontId="0" fillId="0" borderId="1" xfId="0" applyBorder="1"/>
    <xf numFmtId="2" fontId="0" fillId="0" borderId="1" xfId="0" applyNumberFormat="1" applyBorder="1"/>
    <xf numFmtId="0" fontId="0" fillId="0" borderId="1" xfId="0" applyBorder="1" applyAlignment="1">
      <alignment horizontal="right"/>
    </xf>
    <xf numFmtId="0" fontId="1" fillId="2" borderId="1" xfId="0" applyFont="1" applyFill="1" applyBorder="1" applyAlignment="1">
      <alignment wrapText="1"/>
    </xf>
    <xf numFmtId="3" fontId="0" fillId="2" borderId="1" xfId="0" applyNumberFormat="1" applyFill="1" applyBorder="1"/>
    <xf numFmtId="3" fontId="0" fillId="2" borderId="1" xfId="0" applyNumberFormat="1" applyFill="1" applyBorder="1" applyAlignment="1">
      <alignment horizontal="right"/>
    </xf>
    <xf numFmtId="0" fontId="0" fillId="2" borderId="1" xfId="0" applyFill="1" applyBorder="1"/>
    <xf numFmtId="2" fontId="0" fillId="2" borderId="1" xfId="0" applyNumberFormat="1" applyFill="1" applyBorder="1"/>
    <xf numFmtId="0" fontId="0" fillId="2" borderId="1" xfId="0" applyFill="1" applyBorder="1" applyAlignment="1">
      <alignment horizontal="right"/>
    </xf>
    <xf numFmtId="0" fontId="0" fillId="2" borderId="1" xfId="0" applyFill="1" applyBorder="1" applyAlignment="1">
      <alignment wrapText="1"/>
    </xf>
    <xf numFmtId="1" fontId="0" fillId="0" borderId="1" xfId="0" applyNumberFormat="1" applyBorder="1" applyAlignment="1">
      <alignment horizontal="right"/>
    </xf>
    <xf numFmtId="3" fontId="0" fillId="0" borderId="0" xfId="0" applyNumberFormat="1" applyAlignment="1">
      <alignment horizontal="right"/>
    </xf>
    <xf numFmtId="0" fontId="0" fillId="0" borderId="1" xfId="0" applyBorder="1" applyAlignment="1">
      <alignment horizontal="center"/>
    </xf>
    <xf numFmtId="164" fontId="0" fillId="0" borderId="1" xfId="1" applyNumberFormat="1" applyFont="1" applyFill="1" applyBorder="1"/>
    <xf numFmtId="164" fontId="0" fillId="0" borderId="1" xfId="1" applyNumberFormat="1" applyFont="1" applyFill="1" applyBorder="1" applyAlignment="1">
      <alignment horizontal="right"/>
    </xf>
    <xf numFmtId="0" fontId="0" fillId="0" borderId="1" xfId="0" applyBorder="1" applyAlignment="1">
      <alignment horizontal="right" wrapText="1"/>
    </xf>
    <xf numFmtId="0" fontId="0" fillId="0" borderId="1" xfId="0" applyBorder="1" applyAlignment="1">
      <alignment horizontal="left" vertical="top" wrapText="1"/>
    </xf>
    <xf numFmtId="0" fontId="6" fillId="0" borderId="0" xfId="2" applyFill="1"/>
    <xf numFmtId="1" fontId="0" fillId="2" borderId="1" xfId="0" applyNumberFormat="1" applyFill="1" applyBorder="1" applyAlignment="1">
      <alignment horizontal="right"/>
    </xf>
    <xf numFmtId="0" fontId="0" fillId="2" borderId="1" xfId="0" applyFill="1" applyBorder="1" applyAlignment="1">
      <alignment horizontal="center"/>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0" fillId="0" borderId="1" xfId="0" applyBorder="1" applyAlignment="1">
      <alignment horizontal="left" vertical="top"/>
    </xf>
    <xf numFmtId="0" fontId="2" fillId="0" borderId="1" xfId="0" applyFont="1" applyBorder="1" applyAlignment="1">
      <alignment horizontal="left" vertical="top" wrapText="1"/>
    </xf>
    <xf numFmtId="0" fontId="8" fillId="0" borderId="1" xfId="0" applyFont="1" applyBorder="1" applyAlignment="1">
      <alignment horizontal="left" vertical="top" wrapText="1"/>
    </xf>
    <xf numFmtId="1" fontId="0" fillId="2" borderId="1" xfId="0" applyNumberFormat="1" applyFill="1" applyBorder="1"/>
    <xf numFmtId="14" fontId="0" fillId="0" borderId="0" xfId="0" applyNumberFormat="1" applyAlignment="1">
      <alignment horizontal="left"/>
    </xf>
    <xf numFmtId="0" fontId="9" fillId="0" borderId="0" xfId="0" applyFont="1"/>
    <xf numFmtId="0" fontId="6" fillId="2" borderId="1" xfId="2" applyFill="1" applyBorder="1" applyAlignment="1">
      <alignment horizontal="left" vertical="top" wrapText="1"/>
    </xf>
    <xf numFmtId="0" fontId="6" fillId="0" borderId="1" xfId="2" applyFill="1" applyBorder="1" applyAlignment="1">
      <alignment horizontal="left" vertical="top" wrapText="1"/>
    </xf>
    <xf numFmtId="0" fontId="6" fillId="2" borderId="1" xfId="2" applyFill="1" applyBorder="1" applyAlignment="1">
      <alignment wrapText="1"/>
    </xf>
    <xf numFmtId="3" fontId="0" fillId="2" borderId="1" xfId="0" applyNumberFormat="1" applyFill="1" applyBorder="1" applyAlignment="1">
      <alignment horizontal="left" vertical="top" wrapText="1"/>
    </xf>
    <xf numFmtId="3" fontId="0" fillId="0" borderId="1" xfId="0" applyNumberFormat="1" applyBorder="1" applyAlignment="1">
      <alignment horizontal="left" vertical="top" wrapText="1"/>
    </xf>
    <xf numFmtId="0" fontId="1" fillId="3" borderId="2" xfId="0" applyFont="1" applyFill="1" applyBorder="1" applyAlignment="1">
      <alignment horizontal="left"/>
    </xf>
    <xf numFmtId="0" fontId="1" fillId="3" borderId="3" xfId="0" applyFont="1" applyFill="1"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1" fillId="0" borderId="6" xfId="0" applyFont="1" applyBorder="1"/>
    <xf numFmtId="0" fontId="1" fillId="0" borderId="7" xfId="0" applyFont="1" applyBorder="1"/>
    <xf numFmtId="0" fontId="0" fillId="0" borderId="7" xfId="0" applyBorder="1"/>
    <xf numFmtId="0" fontId="0" fillId="0" borderId="0" xfId="0" applyAlignment="1">
      <alignment horizontal="left"/>
    </xf>
    <xf numFmtId="165" fontId="0" fillId="0" borderId="1" xfId="0" applyNumberFormat="1" applyBorder="1" applyAlignment="1">
      <alignment horizontal="right"/>
    </xf>
    <xf numFmtId="166" fontId="0" fillId="0" borderId="1" xfId="3" applyNumberFormat="1" applyFont="1" applyBorder="1" applyAlignment="1">
      <alignment horizontal="right"/>
    </xf>
    <xf numFmtId="166" fontId="0" fillId="2" borderId="1" xfId="3" applyNumberFormat="1" applyFont="1" applyFill="1" applyBorder="1"/>
    <xf numFmtId="166" fontId="0" fillId="2" borderId="1" xfId="3" applyNumberFormat="1" applyFont="1" applyFill="1" applyBorder="1" applyAlignment="1">
      <alignment horizontal="right"/>
    </xf>
  </cellXfs>
  <cellStyles count="4">
    <cellStyle name="Hyperlänk" xfId="2" builtinId="8"/>
    <cellStyle name="Normal" xfId="0" builtinId="0"/>
    <cellStyle name="Tusental 2" xfId="1" xr:uid="{00000000-0005-0000-0000-000002000000}"/>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jsb.se/tallen" TargetMode="External"/><Relationship Id="rId13" Type="http://schemas.openxmlformats.org/officeDocument/2006/relationships/vmlDrawing" Target="../drawings/vmlDrawing1.vml"/><Relationship Id="rId3" Type="http://schemas.openxmlformats.org/officeDocument/2006/relationships/hyperlink" Target="https://www.sklkommentus.se/globalassets/inkopscentral/ramavtal/filer-och-block/forskolebyggnader/bilder-o-ritningar/serneke-koncept-a.pdf" TargetMode="External"/><Relationship Id="rId7" Type="http://schemas.openxmlformats.org/officeDocument/2006/relationships/hyperlink" Target="https://forskola.brixly.se/" TargetMode="External"/><Relationship Id="rId12" Type="http://schemas.openxmlformats.org/officeDocument/2006/relationships/printerSettings" Target="../printerSettings/printerSettings1.bin"/><Relationship Id="rId2" Type="http://schemas.openxmlformats.org/officeDocument/2006/relationships/hyperlink" Target="https://www.sklkommentus.se/globalassets/inkopscentral/ramavtal/filer-och-block/forskolebyggnader/bilder-o-ritningar/jsb-vinkel-koncept-a.pdf" TargetMode="External"/><Relationship Id="rId1" Type="http://schemas.openxmlformats.org/officeDocument/2006/relationships/hyperlink" Target="https://www.sklkommentus.se/globalassets/inkopscentral/ramavtal/filer-och-block/forskolebyggnader/bilder-o-ritningar/jsb-rak-koncept-a.pdf" TargetMode="External"/><Relationship Id="rId6" Type="http://schemas.openxmlformats.org/officeDocument/2006/relationships/hyperlink" Target="https://www.serneke.se/atrium" TargetMode="External"/><Relationship Id="rId11" Type="http://schemas.openxmlformats.org/officeDocument/2006/relationships/hyperlink" Target="mailto:skr.forskolor@serneke.se%20Gustav%20Bergstedt%20Mobiltelefon:%20+46%2072%20561%2089%2050" TargetMode="External"/><Relationship Id="rId5" Type="http://schemas.openxmlformats.org/officeDocument/2006/relationships/hyperlink" Target="https://www.skanska.se/forskolor" TargetMode="External"/><Relationship Id="rId10" Type="http://schemas.openxmlformats.org/officeDocument/2006/relationships/hyperlink" Target="https://www.sklkommentus.se/globalassets/inkopscentral/ramavtal/filer-och-block/forskolebyggnader/bilder-o-ritningar/brixly-koncept-a.pdf" TargetMode="External"/><Relationship Id="rId4" Type="http://schemas.openxmlformats.org/officeDocument/2006/relationships/hyperlink" Target="https://www.sklkommentus.se/globalassets/inkopscentral/ramavtal/filer-och-block/forskolebyggnader/bilder-o-ritningar/skanska-koncept-a.pdf" TargetMode="External"/><Relationship Id="rId9" Type="http://schemas.openxmlformats.org/officeDocument/2006/relationships/hyperlink" Target="https://jsb.se/tallen"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1"/>
  <sheetViews>
    <sheetView tabSelected="1" zoomScale="69" zoomScaleNormal="80" workbookViewId="0">
      <pane ySplit="5" topLeftCell="A6" activePane="bottomLeft" state="frozen"/>
      <selection activeCell="B90" sqref="B90"/>
      <selection pane="bottomLeft" activeCell="I14" sqref="I14"/>
    </sheetView>
  </sheetViews>
  <sheetFormatPr defaultRowHeight="14.5" x14ac:dyDescent="0.35"/>
  <cols>
    <col min="1" max="1" width="46.81640625" customWidth="1"/>
    <col min="2" max="6" width="27.1796875" customWidth="1"/>
  </cols>
  <sheetData>
    <row r="1" spans="1:6" x14ac:dyDescent="0.35">
      <c r="A1" s="4" t="s">
        <v>0</v>
      </c>
      <c r="C1" s="33">
        <v>45315</v>
      </c>
      <c r="E1" s="34" t="s">
        <v>1</v>
      </c>
    </row>
    <row r="2" spans="1:6" x14ac:dyDescent="0.35">
      <c r="A2" t="s">
        <v>2</v>
      </c>
    </row>
    <row r="3" spans="1:6" x14ac:dyDescent="0.35">
      <c r="A3" t="s">
        <v>3</v>
      </c>
    </row>
    <row r="4" spans="1:6" x14ac:dyDescent="0.35">
      <c r="A4" t="s">
        <v>4</v>
      </c>
    </row>
    <row r="5" spans="1:6" ht="17.25" customHeight="1" x14ac:dyDescent="0.35">
      <c r="A5" s="2"/>
      <c r="B5" s="10" t="s">
        <v>5</v>
      </c>
      <c r="C5" s="5" t="s">
        <v>6</v>
      </c>
      <c r="D5" s="10" t="s">
        <v>7</v>
      </c>
      <c r="E5" s="5" t="s">
        <v>8</v>
      </c>
      <c r="F5" s="10" t="s">
        <v>9</v>
      </c>
    </row>
    <row r="6" spans="1:6" ht="15" customHeight="1" x14ac:dyDescent="0.35">
      <c r="A6" s="3" t="s">
        <v>10</v>
      </c>
      <c r="B6" s="44"/>
      <c r="C6" s="45"/>
      <c r="D6" s="46"/>
      <c r="E6" s="46"/>
      <c r="F6" s="44"/>
    </row>
    <row r="7" spans="1:6" x14ac:dyDescent="0.35">
      <c r="A7" t="s">
        <v>11</v>
      </c>
      <c r="B7" s="11"/>
      <c r="C7" s="48">
        <f>33800000*1.0396</f>
        <v>35138480</v>
      </c>
      <c r="D7" s="51">
        <f>33900000*1.0396</f>
        <v>35242440</v>
      </c>
      <c r="E7" s="49">
        <f>36950000*1.0396</f>
        <v>38413220</v>
      </c>
      <c r="F7" s="51">
        <f>21919773.6096*1.0396</f>
        <v>22787796.644540161</v>
      </c>
    </row>
    <row r="8" spans="1:6" x14ac:dyDescent="0.35">
      <c r="A8" t="s">
        <v>12</v>
      </c>
      <c r="B8" s="11"/>
      <c r="C8" s="48">
        <f>33800000*1.0396</f>
        <v>35138480</v>
      </c>
      <c r="D8" s="51">
        <f>33900000*1.0396</f>
        <v>35242440</v>
      </c>
      <c r="E8" s="49">
        <f>36200000*1.0396</f>
        <v>37633520</v>
      </c>
      <c r="F8" s="51">
        <f>21919773.6096*1.0396</f>
        <v>22787796.644540161</v>
      </c>
    </row>
    <row r="9" spans="1:6" x14ac:dyDescent="0.35">
      <c r="A9" t="s">
        <v>13</v>
      </c>
      <c r="B9" s="50">
        <f>25583307*1.0396</f>
        <v>26596405.957200002</v>
      </c>
      <c r="C9" s="49">
        <f>34317000*1.0396</f>
        <v>35675953.200000003</v>
      </c>
      <c r="D9" s="51">
        <f>34500000*1.0396</f>
        <v>35866200</v>
      </c>
      <c r="E9" s="49">
        <f>37750000*1.0396</f>
        <v>39244900</v>
      </c>
      <c r="F9" s="51">
        <f>21919773.6096*1.0396</f>
        <v>22787796.644540161</v>
      </c>
    </row>
    <row r="10" spans="1:6" x14ac:dyDescent="0.35">
      <c r="A10" t="s">
        <v>14</v>
      </c>
      <c r="B10" s="50">
        <f>25375850*1.0396</f>
        <v>26380733.660000004</v>
      </c>
      <c r="C10" s="49">
        <f>34317000*1.0396</f>
        <v>35675953.200000003</v>
      </c>
      <c r="D10" s="51">
        <f>34500000*1.0396</f>
        <v>35866200</v>
      </c>
      <c r="E10" s="49">
        <f>36950000*1.0396</f>
        <v>38413220</v>
      </c>
      <c r="F10" s="51">
        <f>21919773.6096*1.0396</f>
        <v>22787796.644540161</v>
      </c>
    </row>
    <row r="11" spans="1:6" x14ac:dyDescent="0.35">
      <c r="A11" t="s">
        <v>15</v>
      </c>
      <c r="B11" s="11"/>
      <c r="C11" s="49">
        <f>33800000*1.0396</f>
        <v>35138480</v>
      </c>
      <c r="D11" s="51">
        <f>33900000*1.0396</f>
        <v>35242440</v>
      </c>
      <c r="E11" s="49">
        <f>38875000*1.0396</f>
        <v>40414450</v>
      </c>
      <c r="F11" s="51">
        <f>24111403.2768*1.0396</f>
        <v>25066214.846561283</v>
      </c>
    </row>
    <row r="12" spans="1:6" x14ac:dyDescent="0.35">
      <c r="A12" t="s">
        <v>16</v>
      </c>
      <c r="B12" s="11"/>
      <c r="C12" s="49">
        <f>34317000*1.0396</f>
        <v>35675953.200000003</v>
      </c>
      <c r="D12" s="51">
        <f>34500000*1.0396</f>
        <v>35866200</v>
      </c>
      <c r="E12" s="49">
        <f>38875000*1.0396</f>
        <v>40414450</v>
      </c>
      <c r="F12" s="51">
        <f>21919773.6096*1.0396</f>
        <v>22787796.644540161</v>
      </c>
    </row>
    <row r="13" spans="1:6" x14ac:dyDescent="0.35">
      <c r="A13" t="s">
        <v>17</v>
      </c>
      <c r="B13" s="13"/>
      <c r="C13" s="49">
        <f>35000000*1.0396</f>
        <v>36386000</v>
      </c>
      <c r="D13" s="51">
        <f>35100000*1.0396</f>
        <v>36489960</v>
      </c>
      <c r="E13" s="49">
        <f>38875000*1.0396</f>
        <v>40414450</v>
      </c>
      <c r="F13" s="51">
        <f>21919773.6096*1.0396</f>
        <v>22787796.644540161</v>
      </c>
    </row>
    <row r="14" spans="1:6" x14ac:dyDescent="0.35">
      <c r="A14" t="s">
        <v>18</v>
      </c>
      <c r="B14" s="13"/>
      <c r="C14" s="49">
        <f>36200000*1.0396</f>
        <v>37633520</v>
      </c>
      <c r="D14" s="51">
        <f>36300000*1.0396</f>
        <v>37737480</v>
      </c>
      <c r="E14" s="49">
        <f>36975000*1.0396</f>
        <v>38439210</v>
      </c>
      <c r="F14" s="51">
        <f>24111403.2768*1.0396</f>
        <v>25066214.846561283</v>
      </c>
    </row>
    <row r="15" spans="1:6" x14ac:dyDescent="0.35">
      <c r="A15" s="3" t="s">
        <v>19</v>
      </c>
      <c r="B15" s="13"/>
      <c r="C15" s="7"/>
      <c r="D15" s="13"/>
      <c r="E15" s="7"/>
      <c r="F15" s="13"/>
    </row>
    <row r="16" spans="1:6" x14ac:dyDescent="0.35">
      <c r="A16" t="s">
        <v>20</v>
      </c>
      <c r="B16" s="51">
        <v>75914</v>
      </c>
      <c r="C16" s="49" t="s">
        <v>21</v>
      </c>
      <c r="D16" s="51">
        <v>168000</v>
      </c>
      <c r="E16" s="49" t="s">
        <v>22</v>
      </c>
      <c r="F16" s="51">
        <v>48677.126399999994</v>
      </c>
    </row>
    <row r="17" spans="1:6" x14ac:dyDescent="0.35">
      <c r="A17" t="s">
        <v>23</v>
      </c>
      <c r="B17" s="12" t="s">
        <v>24</v>
      </c>
      <c r="C17" s="6" t="s">
        <v>24</v>
      </c>
      <c r="D17" s="12" t="s">
        <v>24</v>
      </c>
      <c r="E17" s="6" t="s">
        <v>24</v>
      </c>
      <c r="F17" s="12" t="s">
        <v>25</v>
      </c>
    </row>
    <row r="18" spans="1:6" x14ac:dyDescent="0.35">
      <c r="A18" t="s">
        <v>26</v>
      </c>
      <c r="B18" s="12">
        <v>235273</v>
      </c>
      <c r="C18" s="17" t="s">
        <v>27</v>
      </c>
      <c r="D18" s="25" t="s">
        <v>27</v>
      </c>
      <c r="E18" s="6" t="s">
        <v>28</v>
      </c>
      <c r="F18" s="12">
        <v>244544.61119999998</v>
      </c>
    </row>
    <row r="19" spans="1:6" x14ac:dyDescent="0.35">
      <c r="A19" t="s">
        <v>29</v>
      </c>
      <c r="B19" s="11">
        <v>-73016</v>
      </c>
      <c r="C19" s="17" t="s">
        <v>30</v>
      </c>
      <c r="D19" s="25" t="s">
        <v>30</v>
      </c>
      <c r="E19" s="6" t="s">
        <v>31</v>
      </c>
      <c r="F19" s="12">
        <v>-135600.56640000001</v>
      </c>
    </row>
    <row r="20" spans="1:6" x14ac:dyDescent="0.35">
      <c r="A20" t="s">
        <v>32</v>
      </c>
      <c r="B20" s="12">
        <v>113580</v>
      </c>
      <c r="C20" s="17" t="s">
        <v>27</v>
      </c>
      <c r="D20" s="25" t="s">
        <v>27</v>
      </c>
      <c r="E20" s="6" t="s">
        <v>33</v>
      </c>
      <c r="F20" s="12">
        <v>132123.62880000001</v>
      </c>
    </row>
    <row r="21" spans="1:6" x14ac:dyDescent="0.35">
      <c r="A21" t="s">
        <v>34</v>
      </c>
      <c r="B21" s="12">
        <v>68148</v>
      </c>
      <c r="C21" s="17" t="s">
        <v>35</v>
      </c>
      <c r="D21" s="25" t="s">
        <v>35</v>
      </c>
      <c r="E21" s="6" t="s">
        <v>33</v>
      </c>
      <c r="F21" s="12">
        <v>69538.751999999993</v>
      </c>
    </row>
    <row r="22" spans="1:6" x14ac:dyDescent="0.35">
      <c r="A22" t="s">
        <v>36</v>
      </c>
      <c r="B22" s="12">
        <v>81129</v>
      </c>
      <c r="C22" s="17" t="s">
        <v>37</v>
      </c>
      <c r="D22" s="25" t="s">
        <v>37</v>
      </c>
      <c r="E22" s="6" t="s">
        <v>38</v>
      </c>
      <c r="F22" s="12">
        <v>143713.42079999999</v>
      </c>
    </row>
    <row r="23" spans="1:6" x14ac:dyDescent="0.35">
      <c r="A23" t="s">
        <v>39</v>
      </c>
      <c r="B23" s="12">
        <v>90863</v>
      </c>
      <c r="C23" s="17" t="s">
        <v>40</v>
      </c>
      <c r="D23" s="25" t="s">
        <v>40</v>
      </c>
      <c r="E23" s="6" t="s">
        <v>33</v>
      </c>
      <c r="F23" s="12">
        <v>69538.751999999993</v>
      </c>
    </row>
    <row r="24" spans="1:6" x14ac:dyDescent="0.35">
      <c r="A24" t="s">
        <v>41</v>
      </c>
      <c r="B24" s="12" t="s">
        <v>166</v>
      </c>
      <c r="C24" s="6" t="s">
        <v>24</v>
      </c>
      <c r="D24" s="12" t="s">
        <v>24</v>
      </c>
      <c r="E24" s="6" t="s">
        <v>24</v>
      </c>
      <c r="F24" s="12" t="s">
        <v>25</v>
      </c>
    </row>
    <row r="25" spans="1:6" x14ac:dyDescent="0.35">
      <c r="A25" t="s">
        <v>42</v>
      </c>
      <c r="B25" s="18"/>
      <c r="C25" s="18"/>
      <c r="D25" s="18"/>
      <c r="E25" s="18"/>
      <c r="F25" s="18"/>
    </row>
    <row r="26" spans="1:6" x14ac:dyDescent="0.35">
      <c r="A26" t="s">
        <v>43</v>
      </c>
      <c r="B26" s="18"/>
      <c r="C26" s="18"/>
      <c r="D26" s="18"/>
      <c r="E26" s="18"/>
      <c r="F26" s="18"/>
    </row>
    <row r="27" spans="1:6" x14ac:dyDescent="0.35">
      <c r="A27" t="s">
        <v>44</v>
      </c>
      <c r="B27" s="18"/>
      <c r="C27" s="18"/>
      <c r="D27" s="18"/>
      <c r="E27" s="18"/>
      <c r="F27" s="18"/>
    </row>
    <row r="28" spans="1:6" x14ac:dyDescent="0.35">
      <c r="A28" t="s">
        <v>45</v>
      </c>
      <c r="B28" s="18"/>
      <c r="C28" s="18"/>
      <c r="D28" s="18"/>
      <c r="E28" s="18"/>
      <c r="F28" s="18"/>
    </row>
    <row r="29" spans="1:6" x14ac:dyDescent="0.35">
      <c r="A29" t="s">
        <v>46</v>
      </c>
      <c r="B29" s="18"/>
      <c r="C29" s="18"/>
      <c r="D29" s="18"/>
      <c r="E29" s="18"/>
      <c r="F29" s="18"/>
    </row>
    <row r="30" spans="1:6" x14ac:dyDescent="0.35">
      <c r="A30" s="3" t="s">
        <v>47</v>
      </c>
      <c r="B30" s="3"/>
      <c r="C30" s="3"/>
    </row>
    <row r="31" spans="1:6" x14ac:dyDescent="0.35">
      <c r="A31" s="30" t="s">
        <v>48</v>
      </c>
      <c r="B31" s="32">
        <v>940.18</v>
      </c>
      <c r="C31" s="17">
        <v>949.1</v>
      </c>
      <c r="D31" s="15">
        <v>945.5</v>
      </c>
      <c r="E31" s="20">
        <v>950</v>
      </c>
      <c r="F31" s="16">
        <v>918</v>
      </c>
    </row>
    <row r="32" spans="1:6" x14ac:dyDescent="0.35">
      <c r="A32" s="30" t="s">
        <v>49</v>
      </c>
      <c r="B32" s="32">
        <v>947.97</v>
      </c>
      <c r="C32" s="17" t="s">
        <v>50</v>
      </c>
      <c r="D32" s="15" t="s">
        <v>51</v>
      </c>
      <c r="E32" s="20">
        <v>1136</v>
      </c>
      <c r="F32" s="16">
        <v>947</v>
      </c>
    </row>
    <row r="33" spans="1:6" x14ac:dyDescent="0.35">
      <c r="A33" s="30" t="s">
        <v>52</v>
      </c>
      <c r="B33" s="32">
        <v>837.78</v>
      </c>
      <c r="C33" s="17">
        <v>866.6</v>
      </c>
      <c r="D33" s="15">
        <v>863.2</v>
      </c>
      <c r="E33" s="20">
        <v>869</v>
      </c>
      <c r="F33" s="16">
        <v>858</v>
      </c>
    </row>
    <row r="34" spans="1:6" x14ac:dyDescent="0.35">
      <c r="A34" s="30" t="s">
        <v>53</v>
      </c>
      <c r="B34" s="32">
        <v>382.4</v>
      </c>
      <c r="C34" s="17">
        <v>433.8</v>
      </c>
      <c r="D34" s="15">
        <v>425.1</v>
      </c>
      <c r="E34" s="20">
        <v>452</v>
      </c>
      <c r="F34" s="16">
        <v>406</v>
      </c>
    </row>
    <row r="35" spans="1:6" x14ac:dyDescent="0.35">
      <c r="A35" s="30" t="s">
        <v>54</v>
      </c>
      <c r="B35" s="32">
        <v>548.1</v>
      </c>
      <c r="C35" s="17">
        <v>640</v>
      </c>
      <c r="D35" s="15">
        <v>635.5</v>
      </c>
      <c r="E35" s="20">
        <v>559</v>
      </c>
      <c r="F35" s="16">
        <v>627</v>
      </c>
    </row>
    <row r="36" spans="1:6" x14ac:dyDescent="0.35">
      <c r="A36" s="30" t="s">
        <v>55</v>
      </c>
      <c r="B36" s="32">
        <v>706.29</v>
      </c>
      <c r="C36" s="17">
        <v>829.9</v>
      </c>
      <c r="D36" s="15">
        <v>816</v>
      </c>
      <c r="E36" s="20">
        <v>748</v>
      </c>
      <c r="F36" s="16">
        <v>760</v>
      </c>
    </row>
    <row r="37" spans="1:6" x14ac:dyDescent="0.35">
      <c r="A37" s="30" t="s">
        <v>56</v>
      </c>
      <c r="B37" s="14">
        <v>43.674999999999997</v>
      </c>
      <c r="C37" s="8">
        <v>62.9</v>
      </c>
      <c r="D37" s="14">
        <v>42.75</v>
      </c>
      <c r="E37" s="7">
        <v>46.5</v>
      </c>
      <c r="F37" s="16">
        <v>48.6</v>
      </c>
    </row>
    <row r="38" spans="1:6" x14ac:dyDescent="0.35">
      <c r="A38" s="30" t="s">
        <v>57</v>
      </c>
      <c r="B38" s="14">
        <v>15.58</v>
      </c>
      <c r="C38" s="8">
        <v>16.600000000000001</v>
      </c>
      <c r="D38" s="14">
        <v>36.5</v>
      </c>
      <c r="E38" s="7">
        <v>27</v>
      </c>
      <c r="F38" s="16">
        <v>18.899999999999999</v>
      </c>
    </row>
    <row r="39" spans="1:6" x14ac:dyDescent="0.35">
      <c r="A39" s="30" t="s">
        <v>58</v>
      </c>
      <c r="B39" s="14">
        <v>6.2923495000000003</v>
      </c>
      <c r="C39" s="8">
        <v>3.35</v>
      </c>
      <c r="D39" s="14">
        <v>3.35</v>
      </c>
      <c r="E39" s="21" t="s">
        <v>59</v>
      </c>
      <c r="F39" s="16">
        <v>4.05</v>
      </c>
    </row>
    <row r="40" spans="1:6" x14ac:dyDescent="0.35">
      <c r="A40" s="30" t="s">
        <v>60</v>
      </c>
      <c r="B40" s="14">
        <v>8.3495553000000005</v>
      </c>
      <c r="C40" s="8">
        <v>6</v>
      </c>
      <c r="D40" s="14">
        <v>6</v>
      </c>
      <c r="E40" s="7">
        <v>7.92</v>
      </c>
      <c r="F40" s="16">
        <v>6.48</v>
      </c>
    </row>
    <row r="41" spans="1:6" ht="72.5" x14ac:dyDescent="0.35">
      <c r="A41" s="30" t="s">
        <v>61</v>
      </c>
      <c r="B41" s="14">
        <v>8.3490000000000002</v>
      </c>
      <c r="C41" s="8">
        <v>7.55</v>
      </c>
      <c r="D41" s="14">
        <v>7.55</v>
      </c>
      <c r="E41" s="22" t="s">
        <v>62</v>
      </c>
      <c r="F41" s="16">
        <v>6.48</v>
      </c>
    </row>
    <row r="42" spans="1:6" x14ac:dyDescent="0.35">
      <c r="A42" s="30" t="s">
        <v>63</v>
      </c>
      <c r="B42" s="13"/>
      <c r="C42" s="9"/>
      <c r="D42" s="26"/>
      <c r="E42" s="7"/>
      <c r="F42" s="16"/>
    </row>
    <row r="43" spans="1:6" x14ac:dyDescent="0.35">
      <c r="A43" s="30" t="s">
        <v>64</v>
      </c>
      <c r="B43" s="13">
        <v>2.7</v>
      </c>
      <c r="C43" s="19" t="s">
        <v>65</v>
      </c>
      <c r="D43" s="26" t="s">
        <v>65</v>
      </c>
      <c r="E43" s="7">
        <v>2.7</v>
      </c>
      <c r="F43" s="16">
        <v>2.7</v>
      </c>
    </row>
    <row r="44" spans="1:6" x14ac:dyDescent="0.35">
      <c r="A44" s="30" t="s">
        <v>66</v>
      </c>
      <c r="B44" s="13">
        <v>0.15</v>
      </c>
      <c r="C44" s="19" t="s">
        <v>67</v>
      </c>
      <c r="D44" s="26" t="s">
        <v>67</v>
      </c>
      <c r="E44" s="7">
        <v>0.5</v>
      </c>
      <c r="F44" s="16">
        <v>0.25</v>
      </c>
    </row>
    <row r="45" spans="1:6" ht="55.75" customHeight="1" x14ac:dyDescent="0.35">
      <c r="A45" s="30" t="s">
        <v>68</v>
      </c>
      <c r="B45" s="27" t="s">
        <v>69</v>
      </c>
      <c r="C45" s="29" t="s">
        <v>70</v>
      </c>
      <c r="D45" s="27" t="s">
        <v>70</v>
      </c>
      <c r="E45" s="23" t="s">
        <v>71</v>
      </c>
      <c r="F45" s="28" t="s">
        <v>72</v>
      </c>
    </row>
    <row r="46" spans="1:6" x14ac:dyDescent="0.35">
      <c r="A46" s="30" t="s">
        <v>73</v>
      </c>
      <c r="B46" s="27" t="s">
        <v>74</v>
      </c>
      <c r="C46" s="29" t="s">
        <v>74</v>
      </c>
      <c r="D46" s="27" t="s">
        <v>74</v>
      </c>
      <c r="E46" s="29" t="s">
        <v>74</v>
      </c>
      <c r="F46" s="28" t="s">
        <v>75</v>
      </c>
    </row>
    <row r="47" spans="1:6" ht="203" x14ac:dyDescent="0.35">
      <c r="A47" s="30" t="s">
        <v>76</v>
      </c>
      <c r="B47" s="28" t="s">
        <v>77</v>
      </c>
      <c r="C47" s="23" t="s">
        <v>78</v>
      </c>
      <c r="D47" s="28" t="s">
        <v>78</v>
      </c>
      <c r="E47" s="23" t="s">
        <v>79</v>
      </c>
      <c r="F47" s="28" t="s">
        <v>80</v>
      </c>
    </row>
    <row r="48" spans="1:6" ht="237.75" customHeight="1" x14ac:dyDescent="0.35">
      <c r="A48" s="30" t="s">
        <v>81</v>
      </c>
      <c r="B48" s="28" t="s">
        <v>82</v>
      </c>
      <c r="C48" s="23" t="s">
        <v>83</v>
      </c>
      <c r="D48" s="28" t="s">
        <v>84</v>
      </c>
      <c r="E48" s="23" t="s">
        <v>85</v>
      </c>
      <c r="F48" s="28" t="s">
        <v>86</v>
      </c>
    </row>
    <row r="49" spans="1:6" ht="168.75" customHeight="1" x14ac:dyDescent="0.35">
      <c r="A49" s="30" t="s">
        <v>167</v>
      </c>
      <c r="B49" s="38">
        <v>265000</v>
      </c>
      <c r="C49" s="39">
        <v>285000</v>
      </c>
      <c r="D49" s="38">
        <v>284000</v>
      </c>
      <c r="E49" s="39">
        <v>318000</v>
      </c>
      <c r="F49" s="38">
        <v>225000</v>
      </c>
    </row>
    <row r="50" spans="1:6" ht="29" x14ac:dyDescent="0.35">
      <c r="A50" s="30" t="s">
        <v>87</v>
      </c>
      <c r="B50" s="27">
        <v>18.8</v>
      </c>
      <c r="C50" s="23" t="s">
        <v>88</v>
      </c>
      <c r="D50" s="28" t="s">
        <v>89</v>
      </c>
      <c r="E50" s="29">
        <v>18.600000000000001</v>
      </c>
      <c r="F50" s="28">
        <v>21.1</v>
      </c>
    </row>
    <row r="51" spans="1:6" ht="62.15" customHeight="1" x14ac:dyDescent="0.35">
      <c r="A51" s="30" t="s">
        <v>90</v>
      </c>
      <c r="B51" s="27">
        <v>38.1</v>
      </c>
      <c r="C51" s="23" t="s">
        <v>91</v>
      </c>
      <c r="D51" s="28" t="s">
        <v>92</v>
      </c>
      <c r="E51" s="29">
        <v>51.9</v>
      </c>
      <c r="F51" s="28">
        <v>60.5</v>
      </c>
    </row>
    <row r="52" spans="1:6" ht="29" x14ac:dyDescent="0.35">
      <c r="A52" s="30" t="s">
        <v>93</v>
      </c>
      <c r="B52" s="28" t="s">
        <v>94</v>
      </c>
      <c r="C52" s="29" t="s">
        <v>95</v>
      </c>
      <c r="D52" s="27" t="s">
        <v>95</v>
      </c>
      <c r="E52" s="29" t="s">
        <v>95</v>
      </c>
      <c r="F52" s="28" t="s">
        <v>96</v>
      </c>
    </row>
    <row r="53" spans="1:6" ht="58" x14ac:dyDescent="0.35">
      <c r="A53" s="30" t="s">
        <v>97</v>
      </c>
      <c r="B53" s="27" t="s">
        <v>98</v>
      </c>
      <c r="C53" s="23" t="s">
        <v>99</v>
      </c>
      <c r="D53" s="28" t="s">
        <v>99</v>
      </c>
      <c r="E53" s="29" t="s">
        <v>100</v>
      </c>
      <c r="F53" s="28" t="s">
        <v>101</v>
      </c>
    </row>
    <row r="54" spans="1:6" x14ac:dyDescent="0.35">
      <c r="A54" s="30" t="s">
        <v>102</v>
      </c>
      <c r="B54" s="27" t="s">
        <v>103</v>
      </c>
      <c r="C54" s="29" t="s">
        <v>104</v>
      </c>
      <c r="D54" s="27" t="s">
        <v>104</v>
      </c>
      <c r="E54" s="29" t="s">
        <v>105</v>
      </c>
      <c r="F54" s="28" t="s">
        <v>104</v>
      </c>
    </row>
    <row r="55" spans="1:6" ht="43.5" x14ac:dyDescent="0.35">
      <c r="A55" s="30" t="s">
        <v>106</v>
      </c>
      <c r="B55" s="27" t="s">
        <v>107</v>
      </c>
      <c r="C55" s="23" t="s">
        <v>108</v>
      </c>
      <c r="D55" s="28" t="s">
        <v>108</v>
      </c>
      <c r="E55" s="29" t="s">
        <v>109</v>
      </c>
      <c r="F55" s="28" t="s">
        <v>110</v>
      </c>
    </row>
    <row r="56" spans="1:6" ht="29" x14ac:dyDescent="0.35">
      <c r="A56" s="30" t="s">
        <v>111</v>
      </c>
      <c r="B56" s="28" t="s">
        <v>112</v>
      </c>
      <c r="C56" s="29" t="s">
        <v>113</v>
      </c>
      <c r="D56" s="27" t="s">
        <v>113</v>
      </c>
      <c r="E56" s="23" t="s">
        <v>114</v>
      </c>
      <c r="F56" s="28" t="s">
        <v>115</v>
      </c>
    </row>
    <row r="57" spans="1:6" ht="43.5" x14ac:dyDescent="0.35">
      <c r="A57" s="30" t="s">
        <v>116</v>
      </c>
      <c r="B57" s="28" t="s">
        <v>117</v>
      </c>
      <c r="C57" s="29" t="s">
        <v>118</v>
      </c>
      <c r="D57" s="27" t="s">
        <v>118</v>
      </c>
      <c r="E57" s="23" t="s">
        <v>119</v>
      </c>
      <c r="F57" s="28" t="s">
        <v>120</v>
      </c>
    </row>
    <row r="58" spans="1:6" ht="137.65" customHeight="1" x14ac:dyDescent="0.35">
      <c r="A58" s="30" t="s">
        <v>121</v>
      </c>
      <c r="B58" s="28" t="s">
        <v>122</v>
      </c>
      <c r="C58" s="23" t="s">
        <v>123</v>
      </c>
      <c r="D58" s="28" t="s">
        <v>123</v>
      </c>
      <c r="E58" s="23" t="s">
        <v>124</v>
      </c>
      <c r="F58" s="28" t="s">
        <v>125</v>
      </c>
    </row>
    <row r="59" spans="1:6" ht="274.5" customHeight="1" x14ac:dyDescent="0.35">
      <c r="A59" s="30" t="s">
        <v>126</v>
      </c>
      <c r="B59" s="28" t="s">
        <v>127</v>
      </c>
      <c r="C59" s="31" t="s">
        <v>128</v>
      </c>
      <c r="D59" s="28" t="s">
        <v>129</v>
      </c>
      <c r="E59" s="23" t="s">
        <v>130</v>
      </c>
      <c r="F59" s="28" t="s">
        <v>131</v>
      </c>
    </row>
    <row r="60" spans="1:6" ht="29" x14ac:dyDescent="0.35">
      <c r="A60" s="30" t="s">
        <v>132</v>
      </c>
      <c r="B60" s="27" t="s">
        <v>41</v>
      </c>
      <c r="C60" s="23" t="s">
        <v>133</v>
      </c>
      <c r="D60" s="28" t="s">
        <v>133</v>
      </c>
      <c r="E60" s="23" t="s">
        <v>41</v>
      </c>
      <c r="F60" s="28" t="s">
        <v>134</v>
      </c>
    </row>
    <row r="61" spans="1:6" ht="29" x14ac:dyDescent="0.35">
      <c r="A61" s="30" t="s">
        <v>135</v>
      </c>
      <c r="B61" s="27" t="s">
        <v>136</v>
      </c>
      <c r="C61" s="29" t="s">
        <v>137</v>
      </c>
      <c r="D61" s="27" t="s">
        <v>137</v>
      </c>
      <c r="E61" s="23" t="s">
        <v>138</v>
      </c>
      <c r="F61" s="28" t="s">
        <v>139</v>
      </c>
    </row>
    <row r="62" spans="1:6" ht="58" x14ac:dyDescent="0.35">
      <c r="A62" s="30" t="s">
        <v>140</v>
      </c>
      <c r="B62" s="28" t="s">
        <v>141</v>
      </c>
      <c r="C62" s="23" t="s">
        <v>142</v>
      </c>
      <c r="D62" s="28" t="s">
        <v>142</v>
      </c>
      <c r="E62" s="23" t="s">
        <v>143</v>
      </c>
      <c r="F62" s="28" t="s">
        <v>144</v>
      </c>
    </row>
    <row r="63" spans="1:6" ht="26.5" customHeight="1" x14ac:dyDescent="0.35">
      <c r="A63" s="30" t="s">
        <v>145</v>
      </c>
      <c r="B63" s="35" t="s">
        <v>146</v>
      </c>
      <c r="C63" s="36" t="s">
        <v>147</v>
      </c>
      <c r="D63" s="35" t="s">
        <v>148</v>
      </c>
      <c r="E63" s="36" t="s">
        <v>149</v>
      </c>
      <c r="F63" s="35" t="s">
        <v>150</v>
      </c>
    </row>
    <row r="64" spans="1:6" ht="29" x14ac:dyDescent="0.35">
      <c r="A64" s="30" t="s">
        <v>151</v>
      </c>
      <c r="B64" s="35" t="s">
        <v>152</v>
      </c>
      <c r="C64" s="36" t="s">
        <v>153</v>
      </c>
      <c r="D64" s="35" t="s">
        <v>153</v>
      </c>
      <c r="E64" s="36" t="s">
        <v>154</v>
      </c>
      <c r="F64" s="37" t="s">
        <v>155</v>
      </c>
    </row>
    <row r="65" spans="1:3" x14ac:dyDescent="0.35">
      <c r="C65" s="24"/>
    </row>
    <row r="66" spans="1:3" x14ac:dyDescent="0.35">
      <c r="A66" s="1" t="s">
        <v>156</v>
      </c>
    </row>
    <row r="67" spans="1:3" x14ac:dyDescent="0.35">
      <c r="A67" s="1" t="s">
        <v>157</v>
      </c>
    </row>
    <row r="68" spans="1:3" x14ac:dyDescent="0.35">
      <c r="A68" s="1" t="s">
        <v>158</v>
      </c>
    </row>
    <row r="69" spans="1:3" x14ac:dyDescent="0.35">
      <c r="A69" s="1" t="s">
        <v>159</v>
      </c>
    </row>
    <row r="70" spans="1:3" x14ac:dyDescent="0.35">
      <c r="A70" s="1" t="s">
        <v>160</v>
      </c>
    </row>
    <row r="71" spans="1:3" x14ac:dyDescent="0.35">
      <c r="A71" s="1" t="s">
        <v>161</v>
      </c>
    </row>
  </sheetData>
  <hyperlinks>
    <hyperlink ref="C63" r:id="rId1" xr:uid="{00000000-0004-0000-0000-000002000000}"/>
    <hyperlink ref="D63" r:id="rId2" xr:uid="{00000000-0004-0000-0000-000003000000}"/>
    <hyperlink ref="E63" r:id="rId3" xr:uid="{00000000-0004-0000-0000-000004000000}"/>
    <hyperlink ref="F63" r:id="rId4" xr:uid="{00000000-0004-0000-0000-000005000000}"/>
    <hyperlink ref="F64" r:id="rId5" xr:uid="{00000000-0004-0000-0000-000006000000}"/>
    <hyperlink ref="E64" r:id="rId6" xr:uid="{00000000-0004-0000-0000-000007000000}"/>
    <hyperlink ref="B64" r:id="rId7" xr:uid="{00000000-0004-0000-0000-00000A000000}"/>
    <hyperlink ref="C64" r:id="rId8" xr:uid="{00000000-0004-0000-0000-00000B000000}"/>
    <hyperlink ref="D64" r:id="rId9" xr:uid="{00000000-0004-0000-0000-00000C000000}"/>
    <hyperlink ref="B63" r:id="rId10" xr:uid="{00000000-0004-0000-0000-00000D000000}"/>
    <hyperlink ref="E62" r:id="rId11" display="skr.forskolor@serneke.se Gustav Bergstedt Mobiltelefon: +46 72 561 89 50" xr:uid="{58BD6833-1BE0-4847-8284-3C12D44CCAAD}"/>
  </hyperlinks>
  <pageMargins left="0.7" right="0.7" top="0.75" bottom="0.75" header="0.3" footer="0.3"/>
  <pageSetup paperSize="9" orientation="portrait" r:id="rId12"/>
  <ignoredErrors>
    <ignoredError sqref="D11 F11" formula="1"/>
    <ignoredError sqref="C16 E16:E23 C18:C23 D18:D23" numberStoredAsText="1"/>
  </ignoredErrors>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98372-006B-4809-84AA-1F6824DEE216}">
  <dimension ref="A1:B5"/>
  <sheetViews>
    <sheetView workbookViewId="0">
      <selection activeCell="B14" sqref="B14"/>
    </sheetView>
  </sheetViews>
  <sheetFormatPr defaultRowHeight="14.5" x14ac:dyDescent="0.35"/>
  <cols>
    <col min="1" max="1" width="13.1796875" customWidth="1"/>
    <col min="2" max="2" width="83.453125" customWidth="1"/>
  </cols>
  <sheetData>
    <row r="1" spans="1:2" ht="15" thickBot="1" x14ac:dyDescent="0.4">
      <c r="A1" s="40" t="s">
        <v>162</v>
      </c>
      <c r="B1" s="41" t="s">
        <v>163</v>
      </c>
    </row>
    <row r="2" spans="1:2" x14ac:dyDescent="0.35">
      <c r="A2" s="42">
        <v>220621</v>
      </c>
      <c r="B2" s="43" t="s">
        <v>164</v>
      </c>
    </row>
    <row r="3" spans="1:2" x14ac:dyDescent="0.35">
      <c r="A3" s="42">
        <v>220826</v>
      </c>
      <c r="B3" t="s">
        <v>165</v>
      </c>
    </row>
    <row r="4" spans="1:2" x14ac:dyDescent="0.35">
      <c r="A4" s="47">
        <v>231219</v>
      </c>
      <c r="B4" t="s">
        <v>168</v>
      </c>
    </row>
    <row r="5" spans="1:2" x14ac:dyDescent="0.35">
      <c r="A5" s="47">
        <v>240201</v>
      </c>
      <c r="B5"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083DD9DB3215A4985ACC43229A5FFA8" ma:contentTypeVersion="2" ma:contentTypeDescription="Skapa ett nytt dokument." ma:contentTypeScope="" ma:versionID="ff74a189ff29fb0403ed9e52d6a784d9">
  <xsd:schema xmlns:xsd="http://www.w3.org/2001/XMLSchema" xmlns:xs="http://www.w3.org/2001/XMLSchema" xmlns:p="http://schemas.microsoft.com/office/2006/metadata/properties" xmlns:ns2="549ddfc1-1144-4cf6-bc8e-a61a7f7dd45c" targetNamespace="http://schemas.microsoft.com/office/2006/metadata/properties" ma:root="true" ma:fieldsID="bb8fd7abd69c4ece959a1315556056ae" ns2:_="">
    <xsd:import namespace="549ddfc1-1144-4cf6-bc8e-a61a7f7dd45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9ddfc1-1144-4cf6-bc8e-a61a7f7dd4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748181-7BDD-443D-B214-E0ACD5F84EE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20670EF-9E3A-46DB-ACF3-A558A2A8510F}">
  <ds:schemaRefs>
    <ds:schemaRef ds:uri="http://schemas.microsoft.com/sharepoint/v3/contenttype/forms"/>
  </ds:schemaRefs>
</ds:datastoreItem>
</file>

<file path=customXml/itemProps3.xml><?xml version="1.0" encoding="utf-8"?>
<ds:datastoreItem xmlns:ds="http://schemas.openxmlformats.org/officeDocument/2006/customXml" ds:itemID="{6DDAB3FE-439D-4D08-AE12-C4F499FD1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9ddfc1-1144-4cf6-bc8e-a61a7f7dd4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Koncepttyp A</vt:lpstr>
      <vt:lpstr>ändringslogg</vt:lpstr>
    </vt:vector>
  </TitlesOfParts>
  <Manager/>
  <Company>Sverige Kommuner och Landsting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Andersson Rickard</dc:creator>
  <cp:keywords/>
  <dc:description/>
  <cp:lastModifiedBy>Ali Muhammed</cp:lastModifiedBy>
  <cp:revision/>
  <dcterms:created xsi:type="dcterms:W3CDTF">2020-02-20T15:28:06Z</dcterms:created>
  <dcterms:modified xsi:type="dcterms:W3CDTF">2024-04-29T12:32:18Z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0x010100F083DD9DB3215A4985ACC43229A5FFA8</vt:lpwstr>
  </property>
</Properties>
</file>