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Kommentus\Upphandling\Upphandlingar\Parkmaskiner och gräsklippare\Parkmaskiner och gräsklippare 2019-3 10655\10. Avtal\Avropsstöd\Avropsstöd - Samtliga dokument inför avtalsstart\"/>
    </mc:Choice>
  </mc:AlternateContent>
  <xr:revisionPtr revIDLastSave="0" documentId="13_ncr:1_{6D5634F5-A63C-4151-B8E4-DE42070E860C}" xr6:coauthVersionLast="47" xr6:coauthVersionMax="47" xr10:uidLastSave="{00000000-0000-0000-0000-000000000000}"/>
  <bookViews>
    <workbookView xWindow="-110" yWindow="-110" windowWidth="19420" windowHeight="10420" xr2:uid="{54C3ADCB-6909-45E3-B773-3D104536EC92}"/>
  </bookViews>
  <sheets>
    <sheet name="1A. Gräsklippare" sheetId="1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5" i="13" l="1"/>
  <c r="L51" i="13"/>
  <c r="L47" i="13"/>
  <c r="L43" i="13"/>
  <c r="L33" i="13"/>
  <c r="L29" i="13"/>
  <c r="L25" i="13"/>
  <c r="L21" i="13"/>
  <c r="L7" i="13"/>
</calcChain>
</file>

<file path=xl/sharedStrings.xml><?xml version="1.0" encoding="utf-8"?>
<sst xmlns="http://schemas.openxmlformats.org/spreadsheetml/2006/main" count="377" uniqueCount="165">
  <si>
    <t>Krav</t>
  </si>
  <si>
    <t>Position
 1A.1</t>
  </si>
  <si>
    <t xml:space="preserve">Åkgräsklippare med integrerad uppsamlare
Klippdäck minst 107 cm                          </t>
  </si>
  <si>
    <t>Position
 1A.2</t>
  </si>
  <si>
    <t xml:space="preserve">Åkgräsklippare med integrerad uppsamlare
Klippdäck minst 122 cm                          </t>
  </si>
  <si>
    <t>Position
 1A.3</t>
  </si>
  <si>
    <t xml:space="preserve">Åkgräsklippare med integrerad uppsamlare
Klippdäck minst 152 cm                          </t>
  </si>
  <si>
    <t xml:space="preserve">Klippdäck
 minst 107 cm                         </t>
  </si>
  <si>
    <t xml:space="preserve">Klippdäck 
minst 122 cm                           </t>
  </si>
  <si>
    <t xml:space="preserve">Klippdäck 
minst 132 cm                           </t>
  </si>
  <si>
    <t xml:space="preserve">Klippdäck 
minst 152 cm                                         </t>
  </si>
  <si>
    <t xml:space="preserve">Klippdäck 
minst 182 cm                                </t>
  </si>
  <si>
    <t>Position
 1A.7</t>
  </si>
  <si>
    <t xml:space="preserve">Klippdäck 
minst 107 cm                   </t>
  </si>
  <si>
    <t>Position
 1A.8</t>
  </si>
  <si>
    <t xml:space="preserve">Klippdäck 
minst 132 cm                   </t>
  </si>
  <si>
    <t xml:space="preserve">Klippdäck 
minst 152 cm                   </t>
  </si>
  <si>
    <t>Position
 1A.10</t>
  </si>
  <si>
    <t xml:space="preserve">Klippdäck 
minst 180 cm                      </t>
  </si>
  <si>
    <t>Position 
1A.11</t>
  </si>
  <si>
    <t>Klippdäck 
minst 200 cm</t>
  </si>
  <si>
    <t>Spakstyrd eller rattstyrd modell - Med integrerad uppsamlare</t>
  </si>
  <si>
    <t>Position</t>
  </si>
  <si>
    <t>Spakstyrda modeller</t>
  </si>
  <si>
    <t>Position
 1A.4</t>
  </si>
  <si>
    <t>Position 
1A.5</t>
  </si>
  <si>
    <t>Position
1A.6</t>
  </si>
  <si>
    <t>Position
 1A.9</t>
  </si>
  <si>
    <t>Position
 1A.12</t>
  </si>
  <si>
    <t>Position 
1A.13</t>
  </si>
  <si>
    <t>Rattstyrda modeller</t>
  </si>
  <si>
    <t>Ferris ZT 400 IS</t>
  </si>
  <si>
    <t>FERRIS ZT 800 IS</t>
  </si>
  <si>
    <t>FERRIS ZT 2200 ISX</t>
  </si>
  <si>
    <t>FERRIS ZT 3300 ISX</t>
  </si>
  <si>
    <t>Husqvarna P 524X</t>
  </si>
  <si>
    <t>Husqvarna P 520DX</t>
  </si>
  <si>
    <t>Husqvarna P 525DX</t>
  </si>
  <si>
    <t>Gianni Ferrari GTS230</t>
  </si>
  <si>
    <t>Gianni Ferrari GT280DW 4wd</t>
  </si>
  <si>
    <t>Gianni Ferrari Turbo 1w, 4wd</t>
  </si>
  <si>
    <t>Blue Bird ZTR L46 PRO</t>
  </si>
  <si>
    <t>Blue Bird ZTR K50 PRO</t>
  </si>
  <si>
    <t>Blue Bird ZTR K60 PRO</t>
  </si>
  <si>
    <t>Blue Bird ZTR K60 CamRo Edition</t>
  </si>
  <si>
    <t>Remarc king Size Servo 4wd 115</t>
  </si>
  <si>
    <t>Remarc King Size Servo 4wd 135</t>
  </si>
  <si>
    <t>Shibaura CM 254 med 152cm</t>
  </si>
  <si>
    <t>Shibaura CM 254 med 180cm klippaggregat</t>
  </si>
  <si>
    <t>Camro</t>
  </si>
  <si>
    <t>John Deere Z320M</t>
  </si>
  <si>
    <t>John Deere Z545R</t>
  </si>
  <si>
    <t>John Deere Z950R</t>
  </si>
  <si>
    <t>John Deere Z994R</t>
  </si>
  <si>
    <t>John Deere Z997R</t>
  </si>
  <si>
    <t>John Deere 7200</t>
  </si>
  <si>
    <t>John Deere 1550</t>
  </si>
  <si>
    <t>John Deere 1570</t>
  </si>
  <si>
    <t>John Deere 1580</t>
  </si>
  <si>
    <t>John Deere 3046R med Wiedenmann RMR 230</t>
  </si>
  <si>
    <t>Gunnars Maskiner</t>
  </si>
  <si>
    <t>GRILLO FD500 STEG 5 DIESEL 113cm</t>
  </si>
  <si>
    <t>GRILLO FD13.09 STEG5 DIESEL 132CM</t>
  </si>
  <si>
    <t>GRILLO FD2200 TS STEG5 155CM</t>
  </si>
  <si>
    <t>GRILLO FX27</t>
  </si>
  <si>
    <t>Jacobsen AR331</t>
  </si>
  <si>
    <t>ISEKI SF237 152CM</t>
  </si>
  <si>
    <t>RANSOMES HR380 183CM</t>
  </si>
  <si>
    <t>GVM</t>
  </si>
  <si>
    <t>Toro PLH600</t>
  </si>
  <si>
    <t>Toro PLH800</t>
  </si>
  <si>
    <t>Toro Timecutter MX4275</t>
  </si>
  <si>
    <t>Toro Z-Master 4000</t>
  </si>
  <si>
    <t>Toro Z-Master 7500</t>
  </si>
  <si>
    <t>Toro Groundsmaster 7210</t>
  </si>
  <si>
    <t>Ventrac 4520Y
MS600</t>
  </si>
  <si>
    <t>Groundsmaster 3200</t>
  </si>
  <si>
    <t>Toro Groundsmaster 3300</t>
  </si>
  <si>
    <t>Toro Groundsmaster 4100</t>
  </si>
  <si>
    <t>Hako</t>
  </si>
  <si>
    <t>Z448</t>
  </si>
  <si>
    <t>Z454x</t>
  </si>
  <si>
    <t>Z560x</t>
  </si>
  <si>
    <t>P524x EFI</t>
  </si>
  <si>
    <t>P520DX</t>
  </si>
  <si>
    <t>525DX</t>
  </si>
  <si>
    <t>Husqvarna</t>
  </si>
  <si>
    <t>Ferrari Turbograss 630</t>
  </si>
  <si>
    <t>Ferrari Turbograss 1-2-4</t>
  </si>
  <si>
    <t>Ferarri Turbo V50</t>
  </si>
  <si>
    <t>Simplicity ZT 175</t>
  </si>
  <si>
    <t>Feris ZT 400 IS</t>
  </si>
  <si>
    <t>Ferris ZT 800 ISX</t>
  </si>
  <si>
    <t>Ferris ZTX 2200 IS</t>
  </si>
  <si>
    <t>Ferris ZT 3300 ISX</t>
  </si>
  <si>
    <t>Husqvarna P524X inkl. 112 cm combi</t>
  </si>
  <si>
    <t>Husqvarna 525DX, 132 cm Combi</t>
  </si>
  <si>
    <t>Husqvarna 525DX, 155 cm Combi</t>
  </si>
  <si>
    <t>Husqvarna 535HX, R-180 cm std</t>
  </si>
  <si>
    <t>Husqvarna RC320TsAWD inkl Combi</t>
  </si>
  <si>
    <t>Iseki SF237 + 137cm</t>
  </si>
  <si>
    <t>Iseki SF544 inkl 60tums aggregat</t>
  </si>
  <si>
    <t>Ariens Edge 42</t>
  </si>
  <si>
    <t>Ariens Apex 48 Rops</t>
  </si>
  <si>
    <t>Ariens Zenith 52</t>
  </si>
  <si>
    <t>Husqvarna Z560X</t>
  </si>
  <si>
    <t>Husqvarna P524X EFI inkl Combiclip 112</t>
  </si>
  <si>
    <t>Husqvarna P524X EFI inkl klippaggregat 137</t>
  </si>
  <si>
    <t>Husqvarna P525DX inkl Combiclip 155</t>
  </si>
  <si>
    <t>Iseki SF544 inkl aggregat</t>
  </si>
  <si>
    <t>Iseki SF551 inkl aggregat</t>
  </si>
  <si>
    <t>Maskinparken</t>
  </si>
  <si>
    <t>Husqvarna RC 320TS AWD + klippdäck kombi 112cm</t>
  </si>
  <si>
    <t>Husqvarna Z242F</t>
  </si>
  <si>
    <t>Husqvarna Z448</t>
  </si>
  <si>
    <t>Husqvarna Z454X</t>
  </si>
  <si>
    <t>Husqvarna P 524X inkl klippaggregat CombiClip 112cm</t>
  </si>
  <si>
    <t>Husqvarna P 520DX inkl klippdäck CombiClip 132cm</t>
  </si>
  <si>
    <t>Husqvarna P 525DX Klippdäck Combiclip 155cm</t>
  </si>
  <si>
    <t>Husqvarna P 525DX inkl klippdäck R180cm + motvikt</t>
  </si>
  <si>
    <t>Mera Maskin</t>
  </si>
  <si>
    <t>Kubota FC2-221</t>
  </si>
  <si>
    <t>Kubota FC3-261</t>
  </si>
  <si>
    <t>Kubota FC4-501</t>
  </si>
  <si>
    <t>Kubota Z1-421</t>
  </si>
  <si>
    <t>Kubota Z2-481</t>
  </si>
  <si>
    <t>Kubota Z4-541</t>
  </si>
  <si>
    <t>Kubota ZD1211</t>
  </si>
  <si>
    <t xml:space="preserve">Kubota F251 </t>
  </si>
  <si>
    <t>Kubota F391-RCK60</t>
  </si>
  <si>
    <t>Kubota F391-RCK72</t>
  </si>
  <si>
    <t>Nelleman</t>
  </si>
  <si>
    <t xml:space="preserve">Husqvarna RC320 Ts, Combi 112 </t>
  </si>
  <si>
    <t>Z454X</t>
  </si>
  <si>
    <t>Husqvarna 524, Combi 112</t>
  </si>
  <si>
    <t>Husqvarna 524X EFI ,R137</t>
  </si>
  <si>
    <t>Husqvarna 525DX, Combi155X</t>
  </si>
  <si>
    <t>Husqvarna P535HX, R180</t>
  </si>
  <si>
    <t>Husqvarna R420</t>
  </si>
  <si>
    <t>Husqvarna  Z454X</t>
  </si>
  <si>
    <t>Husqvarna Z560x</t>
  </si>
  <si>
    <t>Husqvarna P524X</t>
  </si>
  <si>
    <t xml:space="preserve">Husqvarna P520 </t>
  </si>
  <si>
    <t>Husqvarna P525DX</t>
  </si>
  <si>
    <t>Södermalms Trädgårdsmaskiner</t>
  </si>
  <si>
    <t>Klippdäck minst 132 cm 
Motor (hk): 20-45 hk
Drivtyp: 2WD</t>
  </si>
  <si>
    <r>
      <t>P535HX,</t>
    </r>
    <r>
      <rPr>
        <vertAlign val="subscript"/>
        <sz val="10"/>
        <rFont val="Calibri"/>
        <family val="2"/>
      </rPr>
      <t xml:space="preserve"> exkl. klippaggregat, </t>
    </r>
  </si>
  <si>
    <t>Frontmonterat klippdäck minst 107 cm 
Motor (hk): 15-25 hk
Drivtyp: 2WD
Integrerad uppsamlare</t>
  </si>
  <si>
    <t>Frontmonterat klippdäck minst 122 cm 
Motor (hk): 25-40 hk
Drivtyp: 4WD
Integrerad uppsamlare</t>
  </si>
  <si>
    <t>Orust Maskin</t>
  </si>
  <si>
    <t>Frontmonterat klippdäck minst 180 cm 
Motor (hk): 24-45 hk
Drivtyp: 4WD</t>
  </si>
  <si>
    <t>Frontmonterat klippdäck minst 152 cm 
Motor (hk): minst 40 hk
Drivtyp: 4WD
Integrerad uppsamlare</t>
  </si>
  <si>
    <t>Klippdäck minst 107 cm 
Motor (hk): 15-35 hk
Drivtyp: 2WD</t>
  </si>
  <si>
    <t>Klippdäck minst 122 cm 
Motor (hk): 20-45 hk
Drivtyp: 2WD</t>
  </si>
  <si>
    <t>Klippdäck minst 152 cm
Motor (hk): 20-45 hk
Drivtyp: 2WD</t>
  </si>
  <si>
    <t>Klippdäck minst 182 cm
Motor (hk): 20-45 hk
Drivtyp: 2WD</t>
  </si>
  <si>
    <t>Frontmonterat klippdäck minst 107 cm
Motor (hk): 15-35hk
Drivtyp: 3WD alt. 4WD</t>
  </si>
  <si>
    <t>Frontmonterat klippdäck minst 152 cm
Motor (hk): 24-45hk
Drivtyp: 3WD alt. 4WD</t>
  </si>
  <si>
    <t>Frontmonterat klippdäck minst 132 cm
Motor (hk): 20-35hk
Drivtyp: 3WD alt. 4WD.</t>
  </si>
  <si>
    <t>Frontmonterat klippdäck minst 200 cm
Motor (hk): 45-70 hk
Drivtyp: 4WD</t>
  </si>
  <si>
    <t xml:space="preserve">Grundmaskin </t>
  </si>
  <si>
    <t>Pris per grundmaskin ex tillbehör /redskap</t>
  </si>
  <si>
    <t>Modell</t>
  </si>
  <si>
    <t xml:space="preserve">Agro maskiner </t>
  </si>
  <si>
    <t>Kärcher 
MUN 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</si>
</sst>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(&quot;kr&quot;* #,##0.00_);_(&quot;kr&quot;* \(#,##0.00\);_(&quot;kr&quot;* &quot;-&quot;??_);_(@_)"/>
    <numFmt numFmtId="165" formatCode="_-* #,##0\ [$kr-41D]_-;\-* #,##0\ [$kr-41D]_-;_-* &quot;-&quot;??\ [$kr-41D]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venir Next LT Pro"/>
      <family val="2"/>
    </font>
    <font>
      <sz val="10"/>
      <color rgb="FF000000"/>
      <name val="Avenir Next LT Pro"/>
      <family val="2"/>
    </font>
    <font>
      <sz val="10"/>
      <name val="Arial"/>
      <family val="2"/>
    </font>
    <font>
      <sz val="10"/>
      <color theme="1"/>
      <name val="Avenir Next LT Pro"/>
      <family val="2"/>
    </font>
    <font>
      <sz val="8"/>
      <color theme="0"/>
      <name val="Avenir Next LT Pro"/>
      <family val="2"/>
    </font>
    <font>
      <sz val="8"/>
      <color theme="1"/>
      <name val="Avenir Next LT Pro"/>
      <family val="2"/>
    </font>
    <font>
      <sz val="10"/>
      <name val="Avenir Next LT Pro"/>
      <family val="2"/>
    </font>
    <font>
      <b/>
      <sz val="16"/>
      <color theme="0"/>
      <name val="Avenir Next LT Pro"/>
      <family val="2"/>
    </font>
    <font>
      <sz val="10"/>
      <color theme="1"/>
      <name val="Avenir"/>
    </font>
    <font>
      <sz val="10"/>
      <color theme="1"/>
      <name val="Calibri"/>
      <family val="2"/>
      <scheme val="minor"/>
    </font>
    <font>
      <vertAlign val="subscript"/>
      <sz val="10"/>
      <name val="Calibri"/>
      <family val="2"/>
    </font>
    <font>
      <sz val="16"/>
      <color theme="1"/>
      <name val="Avenir Next LT Pro"/>
      <family val="2"/>
    </font>
    <font>
      <sz val="9"/>
      <color theme="1"/>
      <name val="Avenir Next LT Pro"/>
      <family val="2"/>
    </font>
    <font>
      <sz val="12"/>
      <color theme="1"/>
      <name val="Avenir Next LT Pro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4" fillId="0" borderId="0"/>
  </cellStyleXfs>
  <cellXfs count="32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11" fillId="0" borderId="0" xfId="0" applyFont="1"/>
    <xf numFmtId="0" fontId="5" fillId="0" borderId="0" xfId="0" applyFont="1" applyAlignment="1" applyProtection="1">
      <alignment horizontal="center" vertical="center" wrapText="1"/>
      <protection hidden="1"/>
    </xf>
    <xf numFmtId="0" fontId="5" fillId="0" borderId="0" xfId="0" applyFont="1" applyAlignment="1">
      <alignment horizontal="center" vertical="center"/>
    </xf>
    <xf numFmtId="0" fontId="5" fillId="0" borderId="0" xfId="2" applyFont="1" applyFill="1" applyBorder="1" applyAlignment="1" applyProtection="1">
      <alignment horizontal="center" vertical="center" wrapText="1"/>
      <protection hidden="1"/>
    </xf>
    <xf numFmtId="0" fontId="5" fillId="4" borderId="3" xfId="2" applyFont="1" applyFill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>
      <alignment horizontal="center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vertical="center"/>
    </xf>
    <xf numFmtId="0" fontId="2" fillId="0" borderId="0" xfId="2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6" fillId="5" borderId="1" xfId="0" applyFont="1" applyFill="1" applyBorder="1" applyAlignment="1" applyProtection="1">
      <alignment horizontal="center" vertical="center" wrapText="1"/>
      <protection hidden="1"/>
    </xf>
    <xf numFmtId="0" fontId="6" fillId="5" borderId="1" xfId="3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6" borderId="2" xfId="2" applyFont="1" applyFill="1" applyBorder="1" applyAlignment="1" applyProtection="1">
      <alignment horizontal="center" vertical="center" wrapText="1"/>
      <protection locked="0" hidden="1"/>
    </xf>
    <xf numFmtId="165" fontId="14" fillId="6" borderId="2" xfId="1" applyNumberFormat="1" applyFont="1" applyFill="1" applyBorder="1" applyAlignment="1" applyProtection="1">
      <alignment horizontal="center" vertical="center"/>
      <protection locked="0"/>
    </xf>
    <xf numFmtId="0" fontId="5" fillId="4" borderId="3" xfId="0" applyFont="1" applyFill="1" applyBorder="1" applyAlignment="1" applyProtection="1">
      <alignment horizontal="center" vertical="center" wrapText="1"/>
      <protection hidden="1"/>
    </xf>
    <xf numFmtId="0" fontId="8" fillId="4" borderId="3" xfId="0" applyFont="1" applyFill="1" applyBorder="1" applyAlignment="1" applyProtection="1">
      <alignment horizontal="center" vertical="center" wrapText="1"/>
      <protection hidden="1"/>
    </xf>
    <xf numFmtId="165" fontId="14" fillId="6" borderId="2" xfId="2" applyNumberFormat="1" applyFont="1" applyFill="1" applyBorder="1" applyAlignment="1" applyProtection="1">
      <alignment horizontal="center" vertical="center" wrapText="1"/>
      <protection locked="0" hidden="1"/>
    </xf>
    <xf numFmtId="0" fontId="15" fillId="7" borderId="0" xfId="2" applyFont="1" applyFill="1" applyBorder="1" applyAlignment="1" applyProtection="1">
      <alignment horizontal="center" vertical="center" wrapText="1"/>
      <protection locked="0" hidden="1"/>
    </xf>
    <xf numFmtId="0" fontId="9" fillId="3" borderId="0" xfId="0" applyFont="1" applyFill="1" applyAlignment="1">
      <alignment horizontal="center" vertical="center"/>
    </xf>
    <xf numFmtId="0" fontId="14" fillId="6" borderId="4" xfId="0" applyFont="1" applyFill="1" applyBorder="1" applyAlignment="1" applyProtection="1">
      <alignment horizontal="center" vertical="center" wrapText="1"/>
      <protection hidden="1"/>
    </xf>
    <xf numFmtId="0" fontId="14" fillId="6" borderId="5" xfId="0" applyFont="1" applyFill="1" applyBorder="1" applyAlignment="1" applyProtection="1">
      <alignment horizontal="center" vertical="center" wrapText="1"/>
      <protection hidden="1"/>
    </xf>
    <xf numFmtId="0" fontId="14" fillId="6" borderId="6" xfId="0" applyFont="1" applyFill="1" applyBorder="1" applyAlignment="1" applyProtection="1">
      <alignment horizontal="center" vertical="center" wrapText="1"/>
      <protection hidden="1"/>
    </xf>
  </cellXfs>
  <cellStyles count="4">
    <cellStyle name="20 % - Dekorfärg6" xfId="2" builtinId="50"/>
    <cellStyle name="Normal" xfId="0" builtinId="0"/>
    <cellStyle name="Normal 2" xfId="3" xr:uid="{65EEB404-C17E-47EF-9153-7E51C2A142E2}"/>
    <cellStyle name="Valuta" xfId="1" builtinId="4"/>
  </cellStyles>
  <dxfs count="0"/>
  <tableStyles count="1" defaultTableStyle="TableStyleMedium2" defaultPivotStyle="PivotStyleLight16">
    <tableStyle name="Invisible" pivot="0" table="0" count="0" xr9:uid="{1E6839B4-6FC8-4B31-8116-3ADC8363ED2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1756833</xdr:colOff>
      <xdr:row>1</xdr:row>
      <xdr:rowOff>91574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6D13B45E-757E-662A-A50B-2FA4AB9C4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756833" cy="991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88496-A9DA-4744-8F34-0C0EB4B93EAC}">
  <dimension ref="A1:O60"/>
  <sheetViews>
    <sheetView showGridLines="0" tabSelected="1" zoomScale="60" zoomScaleNormal="6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C1" sqref="C1"/>
    </sheetView>
  </sheetViews>
  <sheetFormatPr defaultColWidth="26.6328125" defaultRowHeight="13"/>
  <cols>
    <col min="1" max="1" width="26.6328125" style="3"/>
    <col min="2" max="2" width="9.81640625" style="3" customWidth="1"/>
    <col min="3" max="3" width="24" style="20" customWidth="1"/>
    <col min="4" max="14" width="17.7265625" style="11" customWidth="1"/>
    <col min="15" max="15" width="20.36328125" style="11" customWidth="1"/>
    <col min="16" max="16384" width="26.6328125" style="3"/>
  </cols>
  <sheetData>
    <row r="1" spans="1:15" s="1" customFormat="1" ht="70.5" customHeight="1">
      <c r="A1"/>
      <c r="B1" s="2"/>
      <c r="C1" s="19"/>
      <c r="D1" s="27" t="s">
        <v>163</v>
      </c>
      <c r="E1" s="27" t="s">
        <v>49</v>
      </c>
      <c r="F1" s="27" t="s">
        <v>60</v>
      </c>
      <c r="G1" s="27" t="s">
        <v>68</v>
      </c>
      <c r="H1" s="27" t="s">
        <v>79</v>
      </c>
      <c r="I1" s="27" t="s">
        <v>86</v>
      </c>
      <c r="J1" s="27" t="s">
        <v>164</v>
      </c>
      <c r="K1" s="27" t="s">
        <v>111</v>
      </c>
      <c r="L1" s="27" t="s">
        <v>120</v>
      </c>
      <c r="M1" s="27" t="s">
        <v>131</v>
      </c>
      <c r="N1" s="27" t="s">
        <v>149</v>
      </c>
      <c r="O1" s="27" t="s">
        <v>144</v>
      </c>
    </row>
    <row r="2" spans="1:15" s="1" customFormat="1" ht="11" customHeight="1">
      <c r="A2" s="4"/>
      <c r="B2" s="2"/>
      <c r="C2" s="19"/>
      <c r="D2" s="13"/>
      <c r="E2" s="14"/>
      <c r="F2" s="14"/>
      <c r="G2" s="14"/>
      <c r="H2" s="14"/>
      <c r="I2" s="14"/>
      <c r="J2" s="14"/>
      <c r="K2" s="14"/>
      <c r="L2" s="14"/>
      <c r="M2" s="14"/>
      <c r="N2" s="14"/>
      <c r="O2" s="15"/>
    </row>
    <row r="3" spans="1:15" s="12" customFormat="1" ht="34" customHeight="1">
      <c r="A3" s="28" t="s">
        <v>21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</row>
    <row r="4" spans="1:15" s="1" customFormat="1" ht="7.5" customHeight="1">
      <c r="A4" s="4"/>
      <c r="B4" s="2"/>
      <c r="C4" s="19"/>
      <c r="D4" s="6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s="16" customFormat="1" ht="32.5" customHeight="1">
      <c r="A5" s="17" t="s">
        <v>160</v>
      </c>
      <c r="B5" s="17" t="s">
        <v>22</v>
      </c>
      <c r="C5" s="17" t="s">
        <v>0</v>
      </c>
      <c r="D5" s="18" t="s">
        <v>162</v>
      </c>
      <c r="E5" s="18" t="s">
        <v>162</v>
      </c>
      <c r="F5" s="18" t="s">
        <v>162</v>
      </c>
      <c r="G5" s="18" t="s">
        <v>162</v>
      </c>
      <c r="H5" s="18" t="s">
        <v>162</v>
      </c>
      <c r="I5" s="18" t="s">
        <v>162</v>
      </c>
      <c r="J5" s="18" t="s">
        <v>162</v>
      </c>
      <c r="K5" s="18" t="s">
        <v>162</v>
      </c>
      <c r="L5" s="18" t="s">
        <v>162</v>
      </c>
      <c r="M5" s="18" t="s">
        <v>162</v>
      </c>
      <c r="N5" s="18" t="s">
        <v>162</v>
      </c>
      <c r="O5" s="18" t="s">
        <v>162</v>
      </c>
    </row>
    <row r="6" spans="1:15" s="1" customFormat="1" ht="72" customHeight="1">
      <c r="A6" s="24" t="s">
        <v>2</v>
      </c>
      <c r="B6" s="24" t="s">
        <v>1</v>
      </c>
      <c r="C6" s="25" t="s">
        <v>147</v>
      </c>
      <c r="D6" s="7"/>
      <c r="E6" s="7" t="s">
        <v>38</v>
      </c>
      <c r="F6" s="7"/>
      <c r="G6" s="7" t="s">
        <v>61</v>
      </c>
      <c r="H6" s="7" t="s">
        <v>69</v>
      </c>
      <c r="I6" s="7"/>
      <c r="J6" s="7" t="s">
        <v>87</v>
      </c>
      <c r="K6" s="7" t="s">
        <v>99</v>
      </c>
      <c r="L6" s="7" t="s">
        <v>112</v>
      </c>
      <c r="M6" s="7" t="s">
        <v>121</v>
      </c>
      <c r="N6" s="7" t="s">
        <v>132</v>
      </c>
      <c r="O6" s="7" t="s">
        <v>138</v>
      </c>
    </row>
    <row r="7" spans="1:15" s="21" customFormat="1" ht="25.5" customHeight="1">
      <c r="A7" s="29" t="s">
        <v>161</v>
      </c>
      <c r="B7" s="30"/>
      <c r="C7" s="31"/>
      <c r="D7" s="22"/>
      <c r="E7" s="23">
        <v>285000</v>
      </c>
      <c r="F7" s="23"/>
      <c r="G7" s="23">
        <v>259000</v>
      </c>
      <c r="H7" s="23">
        <v>275400</v>
      </c>
      <c r="I7" s="22"/>
      <c r="J7" s="23">
        <v>313000</v>
      </c>
      <c r="K7" s="23">
        <v>110240</v>
      </c>
      <c r="L7" s="23">
        <f>95120*0.82+15125*0.77+1500+1200+5000</f>
        <v>97344.65</v>
      </c>
      <c r="M7" s="23">
        <v>361000</v>
      </c>
      <c r="N7" s="23">
        <v>120000</v>
      </c>
      <c r="O7" s="23">
        <v>142500</v>
      </c>
    </row>
    <row r="8" spans="1:15" s="1" customFormat="1" ht="15" customHeight="1">
      <c r="A8" s="4"/>
      <c r="B8" s="2"/>
      <c r="C8" s="19"/>
      <c r="D8" s="6"/>
      <c r="E8" s="6"/>
      <c r="F8" s="6"/>
      <c r="G8" s="6"/>
      <c r="H8" s="6"/>
      <c r="I8" s="6"/>
      <c r="J8" s="8"/>
      <c r="K8" s="6"/>
      <c r="L8" s="6"/>
      <c r="M8" s="6"/>
      <c r="N8" s="6"/>
      <c r="O8" s="6"/>
    </row>
    <row r="9" spans="1:15" s="16" customFormat="1" ht="32.5" customHeight="1">
      <c r="A9" s="17" t="s">
        <v>160</v>
      </c>
      <c r="B9" s="17" t="s">
        <v>22</v>
      </c>
      <c r="C9" s="17" t="s">
        <v>0</v>
      </c>
      <c r="D9" s="18" t="s">
        <v>162</v>
      </c>
      <c r="E9" s="18" t="s">
        <v>162</v>
      </c>
      <c r="F9" s="18" t="s">
        <v>162</v>
      </c>
      <c r="G9" s="18" t="s">
        <v>162</v>
      </c>
      <c r="H9" s="18" t="s">
        <v>162</v>
      </c>
      <c r="I9" s="18" t="s">
        <v>162</v>
      </c>
      <c r="J9" s="18" t="s">
        <v>162</v>
      </c>
      <c r="K9" s="18" t="s">
        <v>162</v>
      </c>
      <c r="L9" s="18" t="s">
        <v>162</v>
      </c>
      <c r="M9" s="18" t="s">
        <v>162</v>
      </c>
      <c r="N9" s="18" t="s">
        <v>162</v>
      </c>
      <c r="O9" s="18" t="s">
        <v>162</v>
      </c>
    </row>
    <row r="10" spans="1:15" s="1" customFormat="1" ht="72" customHeight="1">
      <c r="A10" s="24" t="s">
        <v>4</v>
      </c>
      <c r="B10" s="24" t="s">
        <v>3</v>
      </c>
      <c r="C10" s="25" t="s">
        <v>148</v>
      </c>
      <c r="D10" s="7"/>
      <c r="E10" s="7" t="s">
        <v>39</v>
      </c>
      <c r="F10" s="7"/>
      <c r="G10" s="7" t="s">
        <v>62</v>
      </c>
      <c r="H10" s="7" t="s">
        <v>70</v>
      </c>
      <c r="I10" s="7"/>
      <c r="J10" s="7" t="s">
        <v>88</v>
      </c>
      <c r="K10" s="7" t="s">
        <v>100</v>
      </c>
      <c r="L10" s="7"/>
      <c r="M10" s="7" t="s">
        <v>122</v>
      </c>
      <c r="N10" s="7"/>
      <c r="O10" s="7"/>
    </row>
    <row r="11" spans="1:15" s="21" customFormat="1" ht="25.5" customHeight="1">
      <c r="A11" s="29" t="s">
        <v>161</v>
      </c>
      <c r="B11" s="30"/>
      <c r="C11" s="31"/>
      <c r="D11" s="22"/>
      <c r="E11" s="23">
        <v>450000</v>
      </c>
      <c r="F11" s="23"/>
      <c r="G11" s="23">
        <v>429000</v>
      </c>
      <c r="H11" s="23">
        <v>396800</v>
      </c>
      <c r="I11" s="22"/>
      <c r="J11" s="23">
        <v>628000</v>
      </c>
      <c r="K11" s="23">
        <v>607000</v>
      </c>
      <c r="L11" s="23"/>
      <c r="M11" s="23">
        <v>548800</v>
      </c>
      <c r="N11" s="23"/>
      <c r="O11" s="23"/>
    </row>
    <row r="12" spans="1:15" s="1" customFormat="1" ht="15" customHeight="1">
      <c r="A12" s="4"/>
      <c r="B12" s="2"/>
      <c r="C12" s="19"/>
      <c r="D12" s="6"/>
      <c r="E12" s="6"/>
      <c r="F12" s="6"/>
      <c r="G12" s="6"/>
      <c r="H12" s="6"/>
      <c r="I12" s="6"/>
      <c r="J12" s="8"/>
      <c r="K12" s="6"/>
      <c r="L12" s="6"/>
      <c r="M12" s="6"/>
      <c r="N12" s="6"/>
      <c r="O12" s="6"/>
    </row>
    <row r="13" spans="1:15" s="16" customFormat="1" ht="32.5" customHeight="1">
      <c r="A13" s="17" t="s">
        <v>160</v>
      </c>
      <c r="B13" s="17" t="s">
        <v>22</v>
      </c>
      <c r="C13" s="17" t="s">
        <v>0</v>
      </c>
      <c r="D13" s="18" t="s">
        <v>162</v>
      </c>
      <c r="E13" s="18" t="s">
        <v>162</v>
      </c>
      <c r="F13" s="18" t="s">
        <v>162</v>
      </c>
      <c r="G13" s="18" t="s">
        <v>162</v>
      </c>
      <c r="H13" s="18" t="s">
        <v>162</v>
      </c>
      <c r="I13" s="18" t="s">
        <v>162</v>
      </c>
      <c r="J13" s="18" t="s">
        <v>162</v>
      </c>
      <c r="K13" s="18" t="s">
        <v>162</v>
      </c>
      <c r="L13" s="18" t="s">
        <v>162</v>
      </c>
      <c r="M13" s="18" t="s">
        <v>162</v>
      </c>
      <c r="N13" s="18" t="s">
        <v>162</v>
      </c>
      <c r="O13" s="18" t="s">
        <v>162</v>
      </c>
    </row>
    <row r="14" spans="1:15" s="1" customFormat="1" ht="72" customHeight="1">
      <c r="A14" s="24" t="s">
        <v>6</v>
      </c>
      <c r="B14" s="24" t="s">
        <v>5</v>
      </c>
      <c r="C14" s="25" t="s">
        <v>151</v>
      </c>
      <c r="D14" s="7"/>
      <c r="E14" s="7" t="s">
        <v>40</v>
      </c>
      <c r="F14" s="7"/>
      <c r="G14" s="7" t="s">
        <v>63</v>
      </c>
      <c r="H14" s="7"/>
      <c r="I14" s="7"/>
      <c r="J14" s="7" t="s">
        <v>89</v>
      </c>
      <c r="K14" s="7" t="s">
        <v>101</v>
      </c>
      <c r="L14" s="7"/>
      <c r="M14" s="7" t="s">
        <v>123</v>
      </c>
      <c r="N14" s="7"/>
      <c r="O14" s="7"/>
    </row>
    <row r="15" spans="1:15" s="21" customFormat="1" ht="25.5" customHeight="1">
      <c r="A15" s="29" t="s">
        <v>161</v>
      </c>
      <c r="B15" s="30"/>
      <c r="C15" s="31"/>
      <c r="D15" s="22"/>
      <c r="E15" s="23">
        <v>535000</v>
      </c>
      <c r="F15" s="23"/>
      <c r="G15" s="23">
        <v>594000</v>
      </c>
      <c r="H15" s="23"/>
      <c r="I15" s="22"/>
      <c r="J15" s="23">
        <v>894000</v>
      </c>
      <c r="K15" s="23">
        <v>670000</v>
      </c>
      <c r="L15" s="23"/>
      <c r="M15" s="23">
        <v>758100</v>
      </c>
      <c r="N15" s="23"/>
      <c r="O15" s="23"/>
    </row>
    <row r="16" spans="1:15" s="1" customFormat="1" ht="15" customHeight="1">
      <c r="A16" s="4"/>
      <c r="B16" s="2"/>
      <c r="C16" s="19"/>
      <c r="D16" s="6"/>
      <c r="E16" s="6"/>
      <c r="F16" s="6"/>
      <c r="G16" s="6"/>
      <c r="H16" s="6"/>
      <c r="I16" s="6"/>
      <c r="J16" s="8"/>
      <c r="K16" s="6"/>
      <c r="L16" s="6"/>
      <c r="M16" s="6"/>
      <c r="N16" s="6"/>
      <c r="O16" s="6"/>
    </row>
    <row r="17" spans="1:15" s="12" customFormat="1" ht="34" customHeight="1">
      <c r="A17" s="28" t="s">
        <v>23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1:15" s="1" customFormat="1" ht="15" customHeight="1">
      <c r="A18" s="4"/>
      <c r="B18" s="2"/>
      <c r="C18" s="19"/>
      <c r="D18" s="6"/>
      <c r="E18" s="6"/>
      <c r="F18" s="6"/>
      <c r="G18" s="6"/>
      <c r="H18" s="6"/>
      <c r="I18" s="6"/>
      <c r="J18" s="8"/>
      <c r="K18" s="6"/>
      <c r="L18" s="6"/>
      <c r="M18" s="6"/>
      <c r="N18" s="6"/>
      <c r="O18" s="6"/>
    </row>
    <row r="19" spans="1:15" s="16" customFormat="1" ht="32.5" customHeight="1">
      <c r="A19" s="17" t="s">
        <v>160</v>
      </c>
      <c r="B19" s="17" t="s">
        <v>22</v>
      </c>
      <c r="C19" s="17" t="s">
        <v>0</v>
      </c>
      <c r="D19" s="18" t="s">
        <v>162</v>
      </c>
      <c r="E19" s="18" t="s">
        <v>162</v>
      </c>
      <c r="F19" s="18" t="s">
        <v>162</v>
      </c>
      <c r="G19" s="18" t="s">
        <v>162</v>
      </c>
      <c r="H19" s="18" t="s">
        <v>162</v>
      </c>
      <c r="I19" s="18" t="s">
        <v>162</v>
      </c>
      <c r="J19" s="18" t="s">
        <v>162</v>
      </c>
      <c r="K19" s="18" t="s">
        <v>162</v>
      </c>
      <c r="L19" s="18" t="s">
        <v>162</v>
      </c>
      <c r="M19" s="18" t="s">
        <v>162</v>
      </c>
      <c r="N19" s="18" t="s">
        <v>162</v>
      </c>
      <c r="O19" s="18" t="s">
        <v>162</v>
      </c>
    </row>
    <row r="20" spans="1:15" s="1" customFormat="1" ht="72" customHeight="1">
      <c r="A20" s="24" t="s">
        <v>7</v>
      </c>
      <c r="B20" s="24" t="s">
        <v>24</v>
      </c>
      <c r="C20" s="25" t="s">
        <v>152</v>
      </c>
      <c r="D20" s="7" t="s">
        <v>31</v>
      </c>
      <c r="E20" s="7" t="s">
        <v>41</v>
      </c>
      <c r="F20" s="7" t="s">
        <v>50</v>
      </c>
      <c r="G20" s="7"/>
      <c r="H20" s="7" t="s">
        <v>71</v>
      </c>
      <c r="I20" s="7" t="s">
        <v>80</v>
      </c>
      <c r="J20" s="7" t="s">
        <v>90</v>
      </c>
      <c r="K20" s="7" t="s">
        <v>102</v>
      </c>
      <c r="L20" s="7" t="s">
        <v>113</v>
      </c>
      <c r="M20" s="7" t="s">
        <v>124</v>
      </c>
      <c r="N20" s="7" t="s">
        <v>113</v>
      </c>
      <c r="O20" s="7" t="s">
        <v>113</v>
      </c>
    </row>
    <row r="21" spans="1:15" s="21" customFormat="1" ht="25.5" customHeight="1">
      <c r="A21" s="29" t="s">
        <v>161</v>
      </c>
      <c r="B21" s="30"/>
      <c r="C21" s="31"/>
      <c r="D21" s="23">
        <v>93500</v>
      </c>
      <c r="E21" s="23">
        <v>72000</v>
      </c>
      <c r="F21" s="23">
        <v>67242</v>
      </c>
      <c r="G21" s="23"/>
      <c r="H21" s="23">
        <v>64900</v>
      </c>
      <c r="I21" s="23">
        <v>82911</v>
      </c>
      <c r="J21" s="23">
        <v>69900</v>
      </c>
      <c r="K21" s="23">
        <v>53592</v>
      </c>
      <c r="L21" s="23">
        <f>62320*0.87+1500+1200+5000</f>
        <v>61918.400000000001</v>
      </c>
      <c r="M21" s="23">
        <v>81400</v>
      </c>
      <c r="N21" s="23">
        <v>69000</v>
      </c>
      <c r="O21" s="23">
        <v>58655</v>
      </c>
    </row>
    <row r="22" spans="1:15" s="1" customFormat="1" ht="15" customHeight="1">
      <c r="A22" s="4"/>
      <c r="B22" s="2"/>
      <c r="C22" s="19"/>
      <c r="D22" s="6"/>
      <c r="E22" s="6"/>
      <c r="F22" s="6"/>
      <c r="G22" s="6"/>
      <c r="H22" s="6"/>
      <c r="I22" s="6"/>
      <c r="J22" s="8"/>
      <c r="K22" s="6"/>
      <c r="L22" s="6"/>
      <c r="M22" s="6"/>
      <c r="N22" s="6"/>
      <c r="O22" s="6"/>
    </row>
    <row r="23" spans="1:15" s="16" customFormat="1" ht="32.5" customHeight="1">
      <c r="A23" s="17" t="s">
        <v>160</v>
      </c>
      <c r="B23" s="17" t="s">
        <v>22</v>
      </c>
      <c r="C23" s="17" t="s">
        <v>0</v>
      </c>
      <c r="D23" s="18" t="s">
        <v>162</v>
      </c>
      <c r="E23" s="18" t="s">
        <v>162</v>
      </c>
      <c r="F23" s="18" t="s">
        <v>162</v>
      </c>
      <c r="G23" s="18" t="s">
        <v>162</v>
      </c>
      <c r="H23" s="18" t="s">
        <v>162</v>
      </c>
      <c r="I23" s="18" t="s">
        <v>162</v>
      </c>
      <c r="J23" s="18" t="s">
        <v>162</v>
      </c>
      <c r="K23" s="18" t="s">
        <v>162</v>
      </c>
      <c r="L23" s="18" t="s">
        <v>162</v>
      </c>
      <c r="M23" s="18" t="s">
        <v>162</v>
      </c>
      <c r="N23" s="18" t="s">
        <v>162</v>
      </c>
      <c r="O23" s="18" t="s">
        <v>162</v>
      </c>
    </row>
    <row r="24" spans="1:15" s="1" customFormat="1" ht="72" customHeight="1">
      <c r="A24" s="24" t="s">
        <v>8</v>
      </c>
      <c r="B24" s="24" t="s">
        <v>25</v>
      </c>
      <c r="C24" s="25" t="s">
        <v>153</v>
      </c>
      <c r="D24" s="7" t="s">
        <v>32</v>
      </c>
      <c r="E24" s="7" t="s">
        <v>42</v>
      </c>
      <c r="F24" s="7" t="s">
        <v>51</v>
      </c>
      <c r="G24" s="7"/>
      <c r="H24" s="7" t="s">
        <v>72</v>
      </c>
      <c r="I24" s="7" t="s">
        <v>81</v>
      </c>
      <c r="J24" s="7" t="s">
        <v>91</v>
      </c>
      <c r="K24" s="7" t="s">
        <v>103</v>
      </c>
      <c r="L24" s="7" t="s">
        <v>114</v>
      </c>
      <c r="M24" s="7" t="s">
        <v>125</v>
      </c>
      <c r="N24" s="7" t="s">
        <v>114</v>
      </c>
      <c r="O24" s="7" t="s">
        <v>114</v>
      </c>
    </row>
    <row r="25" spans="1:15" s="21" customFormat="1" ht="25.5" customHeight="1">
      <c r="A25" s="29" t="s">
        <v>161</v>
      </c>
      <c r="B25" s="30"/>
      <c r="C25" s="31"/>
      <c r="D25" s="23">
        <v>130400</v>
      </c>
      <c r="E25" s="23">
        <v>85000</v>
      </c>
      <c r="F25" s="23">
        <v>107737</v>
      </c>
      <c r="G25" s="23"/>
      <c r="H25" s="23">
        <v>168600</v>
      </c>
      <c r="I25" s="23">
        <v>104671</v>
      </c>
      <c r="J25" s="23">
        <v>106900</v>
      </c>
      <c r="K25" s="23">
        <v>93912</v>
      </c>
      <c r="L25" s="23">
        <f>94320*0.87+1500+1200+5000</f>
        <v>89758.399999999994</v>
      </c>
      <c r="M25" s="23">
        <v>118500</v>
      </c>
      <c r="N25" s="23">
        <v>103000</v>
      </c>
      <c r="O25" s="23">
        <v>88699</v>
      </c>
    </row>
    <row r="26" spans="1:15" s="1" customFormat="1" ht="15" customHeight="1">
      <c r="A26" s="4"/>
      <c r="B26" s="2"/>
      <c r="C26" s="19"/>
      <c r="D26" s="6"/>
      <c r="E26" s="6"/>
      <c r="F26" s="6"/>
      <c r="G26" s="6"/>
      <c r="H26" s="6"/>
      <c r="I26" s="6"/>
      <c r="J26" s="8"/>
      <c r="K26" s="6"/>
      <c r="L26" s="6"/>
      <c r="M26" s="6"/>
      <c r="N26" s="6"/>
      <c r="O26" s="6"/>
    </row>
    <row r="27" spans="1:15" s="16" customFormat="1" ht="32.5" customHeight="1">
      <c r="A27" s="17" t="s">
        <v>160</v>
      </c>
      <c r="B27" s="17" t="s">
        <v>22</v>
      </c>
      <c r="C27" s="17" t="s">
        <v>0</v>
      </c>
      <c r="D27" s="18" t="s">
        <v>162</v>
      </c>
      <c r="E27" s="18" t="s">
        <v>162</v>
      </c>
      <c r="F27" s="18" t="s">
        <v>162</v>
      </c>
      <c r="G27" s="18" t="s">
        <v>162</v>
      </c>
      <c r="H27" s="18" t="s">
        <v>162</v>
      </c>
      <c r="I27" s="18" t="s">
        <v>162</v>
      </c>
      <c r="J27" s="18" t="s">
        <v>162</v>
      </c>
      <c r="K27" s="18" t="s">
        <v>162</v>
      </c>
      <c r="L27" s="18" t="s">
        <v>162</v>
      </c>
      <c r="M27" s="18" t="s">
        <v>162</v>
      </c>
      <c r="N27" s="18" t="s">
        <v>162</v>
      </c>
      <c r="O27" s="18" t="s">
        <v>162</v>
      </c>
    </row>
    <row r="28" spans="1:15" s="1" customFormat="1" ht="72" customHeight="1">
      <c r="A28" s="24" t="s">
        <v>9</v>
      </c>
      <c r="B28" s="24" t="s">
        <v>26</v>
      </c>
      <c r="C28" s="25" t="s">
        <v>145</v>
      </c>
      <c r="D28" s="7" t="s">
        <v>32</v>
      </c>
      <c r="E28" s="7" t="s">
        <v>43</v>
      </c>
      <c r="F28" s="7" t="s">
        <v>52</v>
      </c>
      <c r="G28" s="7" t="s">
        <v>64</v>
      </c>
      <c r="H28" s="7" t="s">
        <v>72</v>
      </c>
      <c r="I28" s="7" t="s">
        <v>81</v>
      </c>
      <c r="J28" s="7" t="s">
        <v>92</v>
      </c>
      <c r="K28" s="7" t="s">
        <v>104</v>
      </c>
      <c r="L28" s="7" t="s">
        <v>115</v>
      </c>
      <c r="M28" s="7" t="s">
        <v>126</v>
      </c>
      <c r="N28" s="7" t="s">
        <v>133</v>
      </c>
      <c r="O28" s="7" t="s">
        <v>139</v>
      </c>
    </row>
    <row r="29" spans="1:15" s="21" customFormat="1" ht="25.5" customHeight="1">
      <c r="A29" s="29" t="s">
        <v>161</v>
      </c>
      <c r="B29" s="30"/>
      <c r="C29" s="31"/>
      <c r="D29" s="23">
        <v>130400</v>
      </c>
      <c r="E29" s="23">
        <v>143000</v>
      </c>
      <c r="F29" s="23">
        <v>174329</v>
      </c>
      <c r="G29" s="23">
        <v>139000</v>
      </c>
      <c r="H29" s="23">
        <v>171600</v>
      </c>
      <c r="I29" s="23">
        <v>104671</v>
      </c>
      <c r="J29" s="23">
        <v>149900</v>
      </c>
      <c r="K29" s="23">
        <v>111920</v>
      </c>
      <c r="L29" s="23">
        <f>119920*0.87+1500+1200+7000</f>
        <v>114030.39999999999</v>
      </c>
      <c r="M29" s="23">
        <v>152000</v>
      </c>
      <c r="N29" s="23">
        <v>135000</v>
      </c>
      <c r="O29" s="23">
        <v>107222</v>
      </c>
    </row>
    <row r="30" spans="1:15" s="1" customFormat="1" ht="15" customHeight="1">
      <c r="A30" s="4"/>
      <c r="B30" s="2"/>
      <c r="C30" s="19"/>
      <c r="D30" s="6"/>
      <c r="E30" s="6"/>
      <c r="F30" s="6"/>
      <c r="G30" s="6"/>
      <c r="H30" s="6"/>
      <c r="I30" s="6"/>
      <c r="J30" s="8"/>
      <c r="K30" s="6"/>
      <c r="L30" s="6"/>
      <c r="M30" s="6"/>
      <c r="N30" s="6"/>
      <c r="O30" s="6"/>
    </row>
    <row r="31" spans="1:15" s="16" customFormat="1" ht="32.5" customHeight="1">
      <c r="A31" s="17" t="s">
        <v>160</v>
      </c>
      <c r="B31" s="17" t="s">
        <v>22</v>
      </c>
      <c r="C31" s="17" t="s">
        <v>0</v>
      </c>
      <c r="D31" s="18" t="s">
        <v>162</v>
      </c>
      <c r="E31" s="18" t="s">
        <v>162</v>
      </c>
      <c r="F31" s="18" t="s">
        <v>162</v>
      </c>
      <c r="G31" s="18" t="s">
        <v>162</v>
      </c>
      <c r="H31" s="18" t="s">
        <v>162</v>
      </c>
      <c r="I31" s="18" t="s">
        <v>162</v>
      </c>
      <c r="J31" s="18" t="s">
        <v>162</v>
      </c>
      <c r="K31" s="18" t="s">
        <v>162</v>
      </c>
      <c r="L31" s="18" t="s">
        <v>162</v>
      </c>
      <c r="M31" s="18" t="s">
        <v>162</v>
      </c>
      <c r="N31" s="18" t="s">
        <v>162</v>
      </c>
      <c r="O31" s="18" t="s">
        <v>162</v>
      </c>
    </row>
    <row r="32" spans="1:15" s="1" customFormat="1" ht="72" customHeight="1">
      <c r="A32" s="24" t="s">
        <v>10</v>
      </c>
      <c r="B32" s="24" t="s">
        <v>12</v>
      </c>
      <c r="C32" s="25" t="s">
        <v>154</v>
      </c>
      <c r="D32" s="7" t="s">
        <v>33</v>
      </c>
      <c r="E32" s="7" t="s">
        <v>44</v>
      </c>
      <c r="F32" s="7" t="s">
        <v>53</v>
      </c>
      <c r="G32" s="7"/>
      <c r="H32" s="7" t="s">
        <v>73</v>
      </c>
      <c r="I32" s="7" t="s">
        <v>82</v>
      </c>
      <c r="J32" s="7" t="s">
        <v>93</v>
      </c>
      <c r="K32" s="7" t="s">
        <v>105</v>
      </c>
      <c r="L32" s="7" t="s">
        <v>105</v>
      </c>
      <c r="M32" s="7" t="s">
        <v>127</v>
      </c>
      <c r="N32" s="7" t="s">
        <v>105</v>
      </c>
      <c r="O32" s="7" t="s">
        <v>140</v>
      </c>
    </row>
    <row r="33" spans="1:15" s="21" customFormat="1" ht="25.5" customHeight="1">
      <c r="A33" s="29" t="s">
        <v>161</v>
      </c>
      <c r="B33" s="30"/>
      <c r="C33" s="31"/>
      <c r="D33" s="23">
        <v>188200</v>
      </c>
      <c r="E33" s="23">
        <v>151000</v>
      </c>
      <c r="F33" s="23">
        <v>246954</v>
      </c>
      <c r="G33" s="23"/>
      <c r="H33" s="23">
        <v>340500</v>
      </c>
      <c r="I33" s="23">
        <v>148871</v>
      </c>
      <c r="J33" s="23">
        <v>213900</v>
      </c>
      <c r="K33" s="23">
        <v>171920</v>
      </c>
      <c r="L33" s="23">
        <f>171920*0.77+1500+1200+7000</f>
        <v>142078.39999999999</v>
      </c>
      <c r="M33" s="23">
        <v>248600</v>
      </c>
      <c r="N33" s="23">
        <v>185000</v>
      </c>
      <c r="O33" s="23">
        <v>141581</v>
      </c>
    </row>
    <row r="34" spans="1:15" s="1" customFormat="1" ht="15" customHeight="1">
      <c r="A34" s="4"/>
      <c r="B34" s="2"/>
      <c r="C34" s="19"/>
      <c r="D34" s="6"/>
      <c r="E34" s="6"/>
      <c r="F34" s="6"/>
      <c r="G34" s="6"/>
      <c r="H34" s="6"/>
      <c r="I34" s="6"/>
      <c r="J34" s="8"/>
      <c r="K34" s="6"/>
      <c r="L34" s="6"/>
      <c r="M34" s="6"/>
      <c r="N34" s="6"/>
      <c r="O34" s="6"/>
    </row>
    <row r="35" spans="1:15" s="16" customFormat="1" ht="32.5" customHeight="1">
      <c r="A35" s="17" t="s">
        <v>160</v>
      </c>
      <c r="B35" s="17" t="s">
        <v>22</v>
      </c>
      <c r="C35" s="17" t="s">
        <v>0</v>
      </c>
      <c r="D35" s="18" t="s">
        <v>162</v>
      </c>
      <c r="E35" s="18" t="s">
        <v>162</v>
      </c>
      <c r="F35" s="18" t="s">
        <v>162</v>
      </c>
      <c r="G35" s="18" t="s">
        <v>162</v>
      </c>
      <c r="H35" s="18" t="s">
        <v>162</v>
      </c>
      <c r="I35" s="18" t="s">
        <v>162</v>
      </c>
      <c r="J35" s="18" t="s">
        <v>162</v>
      </c>
      <c r="K35" s="18" t="s">
        <v>162</v>
      </c>
      <c r="L35" s="18" t="s">
        <v>162</v>
      </c>
      <c r="M35" s="18" t="s">
        <v>162</v>
      </c>
      <c r="N35" s="18" t="s">
        <v>162</v>
      </c>
      <c r="O35" s="18" t="s">
        <v>162</v>
      </c>
    </row>
    <row r="36" spans="1:15" s="1" customFormat="1" ht="72" customHeight="1">
      <c r="A36" s="24" t="s">
        <v>11</v>
      </c>
      <c r="B36" s="24" t="s">
        <v>14</v>
      </c>
      <c r="C36" s="25" t="s">
        <v>155</v>
      </c>
      <c r="D36" s="7" t="s">
        <v>34</v>
      </c>
      <c r="E36" s="7"/>
      <c r="F36" s="7" t="s">
        <v>54</v>
      </c>
      <c r="G36" s="7"/>
      <c r="H36" s="7" t="s">
        <v>74</v>
      </c>
      <c r="I36" s="7"/>
      <c r="J36" s="7" t="s">
        <v>94</v>
      </c>
      <c r="K36" s="7"/>
      <c r="L36" s="7"/>
      <c r="M36" s="7"/>
      <c r="N36" s="7"/>
      <c r="O36" s="7"/>
    </row>
    <row r="37" spans="1:15" s="21" customFormat="1" ht="25.5" customHeight="1">
      <c r="A37" s="29" t="s">
        <v>161</v>
      </c>
      <c r="B37" s="30"/>
      <c r="C37" s="31"/>
      <c r="D37" s="23">
        <v>242000</v>
      </c>
      <c r="E37" s="23"/>
      <c r="F37" s="23">
        <v>332869</v>
      </c>
      <c r="G37" s="23"/>
      <c r="H37" s="23">
        <v>444900</v>
      </c>
      <c r="I37" s="22"/>
      <c r="J37" s="23">
        <v>275900</v>
      </c>
      <c r="K37" s="23"/>
      <c r="L37" s="23"/>
      <c r="M37" s="23"/>
      <c r="N37" s="23"/>
      <c r="O37" s="23"/>
    </row>
    <row r="38" spans="1:15" s="1" customFormat="1" ht="15" customHeight="1">
      <c r="A38" s="4"/>
      <c r="B38" s="2"/>
      <c r="C38" s="19"/>
      <c r="D38" s="6"/>
      <c r="E38" s="6"/>
      <c r="F38" s="6"/>
      <c r="G38" s="6"/>
      <c r="H38" s="6"/>
      <c r="I38" s="6"/>
      <c r="J38" s="8"/>
      <c r="K38" s="6"/>
      <c r="L38" s="6"/>
      <c r="M38" s="6"/>
      <c r="N38" s="6"/>
      <c r="O38" s="6"/>
    </row>
    <row r="39" spans="1:15" s="12" customFormat="1" ht="34" customHeight="1">
      <c r="A39" s="28" t="s">
        <v>30</v>
      </c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</row>
    <row r="40" spans="1:15" s="1" customFormat="1" ht="15" customHeight="1">
      <c r="A40" s="4"/>
      <c r="B40" s="2"/>
      <c r="C40" s="19"/>
      <c r="D40" s="6"/>
      <c r="E40" s="6"/>
      <c r="F40" s="6"/>
      <c r="G40" s="6"/>
      <c r="H40" s="6"/>
      <c r="I40" s="6"/>
      <c r="J40" s="8"/>
      <c r="K40" s="6"/>
      <c r="L40" s="6"/>
      <c r="M40" s="6"/>
      <c r="N40" s="6"/>
      <c r="O40" s="6"/>
    </row>
    <row r="41" spans="1:15" s="16" customFormat="1" ht="32.5" customHeight="1">
      <c r="A41" s="17" t="s">
        <v>160</v>
      </c>
      <c r="B41" s="17" t="s">
        <v>22</v>
      </c>
      <c r="C41" s="17" t="s">
        <v>0</v>
      </c>
      <c r="D41" s="18" t="s">
        <v>162</v>
      </c>
      <c r="E41" s="18" t="s">
        <v>162</v>
      </c>
      <c r="F41" s="18" t="s">
        <v>162</v>
      </c>
      <c r="G41" s="18" t="s">
        <v>162</v>
      </c>
      <c r="H41" s="18" t="s">
        <v>162</v>
      </c>
      <c r="I41" s="18" t="s">
        <v>162</v>
      </c>
      <c r="J41" s="18" t="s">
        <v>162</v>
      </c>
      <c r="K41" s="18" t="s">
        <v>162</v>
      </c>
      <c r="L41" s="18" t="s">
        <v>162</v>
      </c>
      <c r="M41" s="18" t="s">
        <v>162</v>
      </c>
      <c r="N41" s="18" t="s">
        <v>162</v>
      </c>
      <c r="O41" s="18" t="s">
        <v>162</v>
      </c>
    </row>
    <row r="42" spans="1:15" s="1" customFormat="1" ht="72" customHeight="1">
      <c r="A42" s="24" t="s">
        <v>13</v>
      </c>
      <c r="B42" s="24" t="s">
        <v>27</v>
      </c>
      <c r="C42" s="25" t="s">
        <v>156</v>
      </c>
      <c r="D42" s="7" t="s">
        <v>35</v>
      </c>
      <c r="E42" s="7" t="s">
        <v>45</v>
      </c>
      <c r="F42" s="7" t="s">
        <v>55</v>
      </c>
      <c r="G42" s="7"/>
      <c r="H42" s="7"/>
      <c r="I42" s="7" t="s">
        <v>83</v>
      </c>
      <c r="J42" s="7" t="s">
        <v>95</v>
      </c>
      <c r="K42" s="7" t="s">
        <v>106</v>
      </c>
      <c r="L42" s="7" t="s">
        <v>116</v>
      </c>
      <c r="M42" s="7"/>
      <c r="N42" s="7" t="s">
        <v>134</v>
      </c>
      <c r="O42" s="7" t="s">
        <v>141</v>
      </c>
    </row>
    <row r="43" spans="1:15" s="21" customFormat="1" ht="25.5" customHeight="1">
      <c r="A43" s="29" t="s">
        <v>161</v>
      </c>
      <c r="B43" s="30"/>
      <c r="C43" s="31"/>
      <c r="D43" s="23">
        <v>175100</v>
      </c>
      <c r="E43" s="23">
        <v>165000</v>
      </c>
      <c r="F43" s="23">
        <v>533922</v>
      </c>
      <c r="G43" s="23"/>
      <c r="H43" s="23"/>
      <c r="I43" s="23">
        <v>182302</v>
      </c>
      <c r="J43" s="23">
        <v>199440</v>
      </c>
      <c r="K43" s="23">
        <v>209440</v>
      </c>
      <c r="L43" s="23">
        <f>167920*0.77+25520*0.77+1500+1200+7000</f>
        <v>158648.80000000002</v>
      </c>
      <c r="M43" s="23"/>
      <c r="N43" s="23">
        <v>199000</v>
      </c>
      <c r="O43" s="23">
        <v>164388</v>
      </c>
    </row>
    <row r="44" spans="1:15" s="1" customFormat="1" ht="15" customHeight="1">
      <c r="A44" s="4"/>
      <c r="B44" s="2"/>
      <c r="C44" s="19"/>
      <c r="D44" s="6"/>
      <c r="E44" s="6"/>
      <c r="F44" s="6"/>
      <c r="G44" s="6"/>
      <c r="H44" s="6"/>
      <c r="I44" s="6"/>
      <c r="J44" s="8"/>
      <c r="K44" s="6"/>
      <c r="L44" s="6"/>
      <c r="M44" s="6"/>
      <c r="N44" s="6"/>
      <c r="O44" s="6"/>
    </row>
    <row r="45" spans="1:15" s="16" customFormat="1" ht="32.5" customHeight="1">
      <c r="A45" s="17" t="s">
        <v>160</v>
      </c>
      <c r="B45" s="17" t="s">
        <v>22</v>
      </c>
      <c r="C45" s="17" t="s">
        <v>0</v>
      </c>
      <c r="D45" s="18" t="s">
        <v>162</v>
      </c>
      <c r="E45" s="18" t="s">
        <v>162</v>
      </c>
      <c r="F45" s="18" t="s">
        <v>162</v>
      </c>
      <c r="G45" s="18" t="s">
        <v>162</v>
      </c>
      <c r="H45" s="18" t="s">
        <v>162</v>
      </c>
      <c r="I45" s="18" t="s">
        <v>162</v>
      </c>
      <c r="J45" s="18" t="s">
        <v>162</v>
      </c>
      <c r="K45" s="18" t="s">
        <v>162</v>
      </c>
      <c r="L45" s="18" t="s">
        <v>162</v>
      </c>
      <c r="M45" s="18" t="s">
        <v>162</v>
      </c>
      <c r="N45" s="18" t="s">
        <v>162</v>
      </c>
      <c r="O45" s="18" t="s">
        <v>162</v>
      </c>
    </row>
    <row r="46" spans="1:15" s="1" customFormat="1" ht="72" customHeight="1">
      <c r="A46" s="24" t="s">
        <v>15</v>
      </c>
      <c r="B46" s="24" t="s">
        <v>17</v>
      </c>
      <c r="C46" s="25" t="s">
        <v>158</v>
      </c>
      <c r="D46" s="7" t="s">
        <v>36</v>
      </c>
      <c r="E46" s="7" t="s">
        <v>46</v>
      </c>
      <c r="F46" s="7" t="s">
        <v>56</v>
      </c>
      <c r="G46" s="7" t="s">
        <v>65</v>
      </c>
      <c r="H46" s="7" t="s">
        <v>75</v>
      </c>
      <c r="I46" s="7" t="s">
        <v>84</v>
      </c>
      <c r="J46" s="7" t="s">
        <v>96</v>
      </c>
      <c r="K46" s="7" t="s">
        <v>107</v>
      </c>
      <c r="L46" s="7" t="s">
        <v>117</v>
      </c>
      <c r="M46" s="7" t="s">
        <v>128</v>
      </c>
      <c r="N46" s="7" t="s">
        <v>135</v>
      </c>
      <c r="O46" s="7" t="s">
        <v>142</v>
      </c>
    </row>
    <row r="47" spans="1:15" s="21" customFormat="1" ht="25.5" customHeight="1">
      <c r="A47" s="29" t="s">
        <v>161</v>
      </c>
      <c r="B47" s="30"/>
      <c r="C47" s="31"/>
      <c r="D47" s="23">
        <v>232500</v>
      </c>
      <c r="E47" s="23">
        <v>173000</v>
      </c>
      <c r="F47" s="23">
        <v>326277</v>
      </c>
      <c r="G47" s="23">
        <v>549000</v>
      </c>
      <c r="H47" s="23">
        <v>507200</v>
      </c>
      <c r="I47" s="23">
        <v>232622</v>
      </c>
      <c r="J47" s="23">
        <v>305500</v>
      </c>
      <c r="K47" s="23">
        <v>217440</v>
      </c>
      <c r="L47" s="23">
        <f>215920*0.77+42320*0.77+1500+1200+8000</f>
        <v>209544.8</v>
      </c>
      <c r="M47" s="23">
        <v>361000</v>
      </c>
      <c r="N47" s="23">
        <v>224500</v>
      </c>
      <c r="O47" s="23">
        <v>212668</v>
      </c>
    </row>
    <row r="48" spans="1:15" s="1" customFormat="1" ht="15" customHeight="1">
      <c r="A48" s="4"/>
      <c r="B48" s="2"/>
      <c r="C48" s="19"/>
      <c r="D48" s="6"/>
      <c r="E48" s="6"/>
      <c r="F48" s="6"/>
      <c r="G48" s="6"/>
      <c r="H48" s="6"/>
      <c r="I48" s="6"/>
      <c r="J48" s="8"/>
      <c r="K48" s="6"/>
      <c r="L48" s="6"/>
      <c r="M48" s="6"/>
      <c r="N48" s="6"/>
      <c r="O48" s="6"/>
    </row>
    <row r="49" spans="1:15" s="16" customFormat="1" ht="32.5" customHeight="1">
      <c r="A49" s="17" t="s">
        <v>160</v>
      </c>
      <c r="B49" s="17" t="s">
        <v>22</v>
      </c>
      <c r="C49" s="17" t="s">
        <v>0</v>
      </c>
      <c r="D49" s="18" t="s">
        <v>162</v>
      </c>
      <c r="E49" s="18" t="s">
        <v>162</v>
      </c>
      <c r="F49" s="18" t="s">
        <v>162</v>
      </c>
      <c r="G49" s="18" t="s">
        <v>162</v>
      </c>
      <c r="H49" s="18" t="s">
        <v>162</v>
      </c>
      <c r="I49" s="18" t="s">
        <v>162</v>
      </c>
      <c r="J49" s="18" t="s">
        <v>162</v>
      </c>
      <c r="K49" s="18" t="s">
        <v>162</v>
      </c>
      <c r="L49" s="18" t="s">
        <v>162</v>
      </c>
      <c r="M49" s="18" t="s">
        <v>162</v>
      </c>
      <c r="N49" s="18" t="s">
        <v>162</v>
      </c>
      <c r="O49" s="18" t="s">
        <v>162</v>
      </c>
    </row>
    <row r="50" spans="1:15" s="1" customFormat="1" ht="72" customHeight="1">
      <c r="A50" s="24" t="s">
        <v>16</v>
      </c>
      <c r="B50" s="24" t="s">
        <v>19</v>
      </c>
      <c r="C50" s="25" t="s">
        <v>157</v>
      </c>
      <c r="D50" s="7" t="s">
        <v>37</v>
      </c>
      <c r="E50" s="7" t="s">
        <v>47</v>
      </c>
      <c r="F50" s="7" t="s">
        <v>57</v>
      </c>
      <c r="G50" s="7" t="s">
        <v>66</v>
      </c>
      <c r="H50" s="7" t="s">
        <v>76</v>
      </c>
      <c r="I50" s="7" t="s">
        <v>85</v>
      </c>
      <c r="J50" s="7" t="s">
        <v>97</v>
      </c>
      <c r="K50" s="7" t="s">
        <v>108</v>
      </c>
      <c r="L50" s="7" t="s">
        <v>118</v>
      </c>
      <c r="M50" s="7" t="s">
        <v>129</v>
      </c>
      <c r="N50" s="7" t="s">
        <v>136</v>
      </c>
      <c r="O50" s="7" t="s">
        <v>143</v>
      </c>
    </row>
    <row r="51" spans="1:15" s="21" customFormat="1" ht="25.5" customHeight="1">
      <c r="A51" s="29" t="s">
        <v>161</v>
      </c>
      <c r="B51" s="30"/>
      <c r="C51" s="31"/>
      <c r="D51" s="23">
        <v>271000</v>
      </c>
      <c r="E51" s="23">
        <v>365000</v>
      </c>
      <c r="F51" s="23">
        <v>393341</v>
      </c>
      <c r="G51" s="23">
        <v>399000</v>
      </c>
      <c r="H51" s="23">
        <v>359500</v>
      </c>
      <c r="I51" s="23">
        <v>277502</v>
      </c>
      <c r="J51" s="23">
        <v>310900</v>
      </c>
      <c r="K51" s="23">
        <v>309440</v>
      </c>
      <c r="L51" s="23">
        <f>263920*0.77+45520*0.77+1500+1200+8000</f>
        <v>248968.8</v>
      </c>
      <c r="M51" s="23">
        <v>426000</v>
      </c>
      <c r="N51" s="23">
        <v>325000</v>
      </c>
      <c r="O51" s="23">
        <v>266833</v>
      </c>
    </row>
    <row r="52" spans="1:15" s="1" customFormat="1" ht="15" customHeight="1">
      <c r="A52" s="4"/>
      <c r="B52" s="2"/>
      <c r="C52" s="19"/>
      <c r="D52" s="6"/>
      <c r="E52" s="6"/>
      <c r="F52" s="6"/>
      <c r="G52" s="6"/>
      <c r="H52" s="6"/>
      <c r="I52" s="6"/>
      <c r="J52" s="8"/>
      <c r="K52" s="6"/>
      <c r="L52" s="6"/>
      <c r="M52" s="6"/>
      <c r="N52" s="6"/>
      <c r="O52" s="6"/>
    </row>
    <row r="53" spans="1:15" s="16" customFormat="1" ht="32.5" customHeight="1">
      <c r="A53" s="17" t="s">
        <v>160</v>
      </c>
      <c r="B53" s="17" t="s">
        <v>22</v>
      </c>
      <c r="C53" s="17" t="s">
        <v>0</v>
      </c>
      <c r="D53" s="18" t="s">
        <v>162</v>
      </c>
      <c r="E53" s="18" t="s">
        <v>162</v>
      </c>
      <c r="F53" s="18" t="s">
        <v>162</v>
      </c>
      <c r="G53" s="18" t="s">
        <v>162</v>
      </c>
      <c r="H53" s="18" t="s">
        <v>162</v>
      </c>
      <c r="I53" s="18" t="s">
        <v>162</v>
      </c>
      <c r="J53" s="18" t="s">
        <v>162</v>
      </c>
      <c r="K53" s="18" t="s">
        <v>162</v>
      </c>
      <c r="L53" s="18" t="s">
        <v>162</v>
      </c>
      <c r="M53" s="18" t="s">
        <v>162</v>
      </c>
      <c r="N53" s="18" t="s">
        <v>162</v>
      </c>
      <c r="O53" s="18" t="s">
        <v>162</v>
      </c>
    </row>
    <row r="54" spans="1:15" s="1" customFormat="1" ht="72" customHeight="1">
      <c r="A54" s="24" t="s">
        <v>18</v>
      </c>
      <c r="B54" s="24" t="s">
        <v>28</v>
      </c>
      <c r="C54" s="25" t="s">
        <v>150</v>
      </c>
      <c r="D54" s="7"/>
      <c r="E54" s="7" t="s">
        <v>48</v>
      </c>
      <c r="F54" s="7" t="s">
        <v>58</v>
      </c>
      <c r="G54" s="7" t="s">
        <v>67</v>
      </c>
      <c r="H54" s="7" t="s">
        <v>77</v>
      </c>
      <c r="I54" s="7" t="s">
        <v>146</v>
      </c>
      <c r="J54" s="7" t="s">
        <v>98</v>
      </c>
      <c r="K54" s="7" t="s">
        <v>109</v>
      </c>
      <c r="L54" s="7" t="s">
        <v>119</v>
      </c>
      <c r="M54" s="7" t="s">
        <v>130</v>
      </c>
      <c r="N54" s="7" t="s">
        <v>137</v>
      </c>
      <c r="O54" s="7"/>
    </row>
    <row r="55" spans="1:15" s="21" customFormat="1" ht="25.5" customHeight="1">
      <c r="A55" s="29" t="s">
        <v>161</v>
      </c>
      <c r="B55" s="30"/>
      <c r="C55" s="31"/>
      <c r="D55" s="22"/>
      <c r="E55" s="23">
        <v>375000</v>
      </c>
      <c r="F55" s="23">
        <v>437005</v>
      </c>
      <c r="G55" s="23">
        <v>499500</v>
      </c>
      <c r="H55" s="23">
        <v>469100</v>
      </c>
      <c r="I55" s="26">
        <v>416222</v>
      </c>
      <c r="J55" s="23">
        <v>486000</v>
      </c>
      <c r="K55" s="23">
        <v>600000</v>
      </c>
      <c r="L55" s="23">
        <f>263920*0.77+84920*0.77+7672*0.77+1500+1200+8000</f>
        <v>285214.24</v>
      </c>
      <c r="M55" s="23">
        <v>436000</v>
      </c>
      <c r="N55" s="23">
        <v>490000</v>
      </c>
      <c r="O55" s="23"/>
    </row>
    <row r="56" spans="1:15" s="1" customFormat="1" ht="15" customHeight="1">
      <c r="A56" s="4"/>
      <c r="B56" s="2"/>
      <c r="C56" s="19"/>
      <c r="D56" s="6"/>
      <c r="E56" s="6"/>
      <c r="F56" s="6"/>
      <c r="G56" s="6"/>
      <c r="H56" s="6"/>
      <c r="I56" s="6"/>
      <c r="J56" s="8"/>
      <c r="K56" s="6"/>
      <c r="L56" s="6"/>
      <c r="M56" s="6"/>
      <c r="N56" s="6"/>
      <c r="O56" s="6"/>
    </row>
    <row r="57" spans="1:15" s="16" customFormat="1" ht="32.5" customHeight="1">
      <c r="A57" s="17" t="s">
        <v>160</v>
      </c>
      <c r="B57" s="17" t="s">
        <v>22</v>
      </c>
      <c r="C57" s="17" t="s">
        <v>0</v>
      </c>
      <c r="D57" s="18" t="s">
        <v>162</v>
      </c>
      <c r="E57" s="18" t="s">
        <v>162</v>
      </c>
      <c r="F57" s="18" t="s">
        <v>162</v>
      </c>
      <c r="G57" s="18" t="s">
        <v>162</v>
      </c>
      <c r="H57" s="18" t="s">
        <v>162</v>
      </c>
      <c r="I57" s="18" t="s">
        <v>162</v>
      </c>
      <c r="J57" s="18" t="s">
        <v>162</v>
      </c>
      <c r="K57" s="18" t="s">
        <v>162</v>
      </c>
      <c r="L57" s="18" t="s">
        <v>162</v>
      </c>
      <c r="M57" s="18" t="s">
        <v>162</v>
      </c>
      <c r="N57" s="18" t="s">
        <v>162</v>
      </c>
      <c r="O57" s="18" t="s">
        <v>162</v>
      </c>
    </row>
    <row r="58" spans="1:15" s="1" customFormat="1" ht="72" customHeight="1">
      <c r="A58" s="24" t="s">
        <v>20</v>
      </c>
      <c r="B58" s="24" t="s">
        <v>29</v>
      </c>
      <c r="C58" s="25" t="s">
        <v>159</v>
      </c>
      <c r="D58" s="7"/>
      <c r="E58" s="7"/>
      <c r="F58" s="7" t="s">
        <v>59</v>
      </c>
      <c r="G58" s="7"/>
      <c r="H58" s="7" t="s">
        <v>78</v>
      </c>
      <c r="I58" s="7"/>
      <c r="J58" s="7"/>
      <c r="K58" s="7" t="s">
        <v>110</v>
      </c>
      <c r="L58" s="7"/>
      <c r="M58" s="7"/>
      <c r="N58" s="7"/>
      <c r="O58" s="7"/>
    </row>
    <row r="59" spans="1:15" s="21" customFormat="1" ht="25.5" customHeight="1">
      <c r="A59" s="29" t="s">
        <v>161</v>
      </c>
      <c r="B59" s="30"/>
      <c r="C59" s="31"/>
      <c r="D59" s="22"/>
      <c r="E59" s="23"/>
      <c r="F59" s="23">
        <v>736692</v>
      </c>
      <c r="G59" s="23"/>
      <c r="H59" s="23">
        <v>1120900</v>
      </c>
      <c r="I59" s="22"/>
      <c r="J59" s="23"/>
      <c r="K59" s="23">
        <v>654000</v>
      </c>
      <c r="L59" s="23"/>
      <c r="M59" s="23"/>
      <c r="N59" s="23"/>
      <c r="O59" s="23"/>
    </row>
    <row r="60" spans="1:15" s="1" customFormat="1" ht="8.25" customHeight="1">
      <c r="C60" s="5"/>
      <c r="D60" s="9"/>
      <c r="E60" s="9"/>
      <c r="F60" s="9"/>
      <c r="G60" s="9"/>
      <c r="H60" s="9"/>
      <c r="I60" s="9"/>
      <c r="J60" s="10"/>
      <c r="K60" s="9"/>
      <c r="L60" s="9"/>
      <c r="M60" s="9"/>
      <c r="N60" s="9"/>
      <c r="O60" s="9"/>
    </row>
  </sheetData>
  <sheetProtection algorithmName="SHA-512" hashValue="PxoV+WtVXPCAP/cjihI29Ja5uNAxxT3jdXsTDUZfY1VdQZOD+lNPJKVaWR6juJ/giObKaV+D1FvuIM3h//afIw==" saltValue="P7mkG77tdgY7iVYe5Z+dFg==" spinCount="100000" sheet="1" objects="1" scenarios="1"/>
  <mergeCells count="16">
    <mergeCell ref="A43:C43"/>
    <mergeCell ref="A47:C47"/>
    <mergeCell ref="A51:C51"/>
    <mergeCell ref="A55:C55"/>
    <mergeCell ref="A59:C59"/>
    <mergeCell ref="A3:O3"/>
    <mergeCell ref="A39:O39"/>
    <mergeCell ref="A17:O17"/>
    <mergeCell ref="A7:C7"/>
    <mergeCell ref="A11:C11"/>
    <mergeCell ref="A15:C15"/>
    <mergeCell ref="A21:C21"/>
    <mergeCell ref="A25:C25"/>
    <mergeCell ref="A29:C29"/>
    <mergeCell ref="A33:C33"/>
    <mergeCell ref="A37:C37"/>
  </mergeCells>
  <dataValidations count="2">
    <dataValidation type="decimal" allowBlank="1" showInputMessage="1" showErrorMessage="1" prompt="Endast priser - Endast priser får anges i denna kolumn" sqref="J7 J11 J15 J21 J25 J29 J33 J37 J43 J47 J51 J55" xr:uid="{7C6EF6E1-DCC0-4D0F-B8EE-858E2CD1600E}">
      <formula1>0</formula1>
      <formula2>100000000000</formula2>
    </dataValidation>
    <dataValidation type="decimal" allowBlank="1" showInputMessage="1" showErrorMessage="1" errorTitle="Endast priser" error="Endast priser får anges i denna kolumn" sqref="D37 E7 E11 E15 D21:F21 D25:F25 D33:F33 F37 D43:F43 F59 G15 G7:H7 G11:H11 H37 H59 H21:I21 H25:I25 D29:I29 H33:I33 I43 D47:I47 D51:I51 E55:I55 K11 K15 K59 K21:L21 K25:L25 K29:L29 K33:L33 K43:L43 M11 M15 K55:N55 K51:O51 K47:O47 N43:O43 N33:O33 N29:O29 N25:O25 N21:O21 K7:O7" xr:uid="{CF27D1A8-7A59-424A-89FD-A77A2D4CA523}">
      <formula1>0</formula1>
      <formula2>100000000000</formula2>
    </dataValidation>
  </dataValidations>
  <pageMargins left="0.7" right="0.7" top="0.75" bottom="0.75" header="0.3" footer="0.3"/>
  <pageSetup orientation="portrait" r:id="rId1"/>
  <ignoredErrors>
    <ignoredError sqref="L55 L7 L21 L25 L29 L33 L43 L47 L5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cb4935-6153-4c8f-bdbc-1a497b6063e1" xsi:nil="true"/>
    <lcf76f155ced4ddcb4097134ff3c332f xmlns="1191e773-5436-4a23-b793-4f32d14ae52b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11AF903689B144AAFB9D37AE1EFC2D2" ma:contentTypeVersion="15" ma:contentTypeDescription="Skapa ett nytt dokument." ma:contentTypeScope="" ma:versionID="982ee6f5aaf123d5a71d01c42bc2e659">
  <xsd:schema xmlns:xsd="http://www.w3.org/2001/XMLSchema" xmlns:xs="http://www.w3.org/2001/XMLSchema" xmlns:p="http://schemas.microsoft.com/office/2006/metadata/properties" xmlns:ns2="1191e773-5436-4a23-b793-4f32d14ae52b" xmlns:ns3="50cb4935-6153-4c8f-bdbc-1a497b6063e1" targetNamespace="http://schemas.microsoft.com/office/2006/metadata/properties" ma:root="true" ma:fieldsID="57d58516221276ddd8d69d90a44bbeff" ns2:_="" ns3:_="">
    <xsd:import namespace="1191e773-5436-4a23-b793-4f32d14ae52b"/>
    <xsd:import namespace="50cb4935-6153-4c8f-bdbc-1a497b6063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3:SharedWithDetails" minOccurs="0"/>
                <xsd:element ref="ns3:SharedWithUser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91e773-5436-4a23-b793-4f32d14ae5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ildmarkeringar" ma:readOnly="false" ma:fieldId="{5cf76f15-5ced-4ddc-b409-7134ff3c332f}" ma:taxonomyMulti="true" ma:sspId="4728f5c8-d055-4644-95ec-acf1b26d0f4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cb4935-6153-4c8f-bdbc-1a497b6063e1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7cebbbee-9314-40d4-9f8e-afdcee370b02}" ma:internalName="TaxCatchAll" ma:showField="CatchAllData" ma:web="50cb4935-6153-4c8f-bdbc-1a497b6063e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Details" ma:index="20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SharedWithUsers" ma:index="21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7AB14E6-EE67-425B-9C06-A0172FB3616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37617DF-95A6-402F-9CF3-2DD813CC4346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dcmitype/"/>
    <ds:schemaRef ds:uri="http://schemas.microsoft.com/office/infopath/2007/PartnerControls"/>
    <ds:schemaRef ds:uri="http://purl.org/dc/elements/1.1/"/>
    <ds:schemaRef ds:uri="50cb4935-6153-4c8f-bdbc-1a497b6063e1"/>
    <ds:schemaRef ds:uri="http://schemas.openxmlformats.org/package/2006/metadata/core-properties"/>
    <ds:schemaRef ds:uri="1191e773-5436-4a23-b793-4f32d14ae52b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4C073E9-FD05-4A42-BD17-D6F589E778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91e773-5436-4a23-b793-4f32d14ae52b"/>
    <ds:schemaRef ds:uri="50cb4935-6153-4c8f-bdbc-1a497b6063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1A. Gräsklippare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Parmlind</dc:creator>
  <cp:lastModifiedBy>Hedman Emma</cp:lastModifiedBy>
  <cp:lastPrinted>2024-06-18T04:45:08Z</cp:lastPrinted>
  <dcterms:created xsi:type="dcterms:W3CDTF">2024-06-17T14:13:55Z</dcterms:created>
  <dcterms:modified xsi:type="dcterms:W3CDTF">2024-11-07T12:53:31Z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0x010100B11AF903689B144AAFB9D37AE1EFC2D2</vt:lpwstr>
  </property>
  <property fmtid="{D5CDD505-2E9C-101B-9397-08002B2CF9AE}" pid="3" name="MediaServiceImageTags">
    <vt:lpwstr/>
  </property>
</Properties>
</file>