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cgra\Documents\"/>
    </mc:Choice>
  </mc:AlternateContent>
  <xr:revisionPtr revIDLastSave="0" documentId="8_{C0F8F9C8-78F9-4300-80AB-BCC8B60B2886}" xr6:coauthVersionLast="47" xr6:coauthVersionMax="47" xr10:uidLastSave="{00000000-0000-0000-0000-000000000000}"/>
  <bookViews>
    <workbookView xWindow="-120" yWindow="-120" windowWidth="29040" windowHeight="15840" tabRatio="515" xr2:uid="{00000000-000D-0000-FFFF-FFFF00000000}"/>
  </bookViews>
  <sheets>
    <sheet name="1. Vägledning" sheetId="17" r:id="rId1"/>
    <sheet name="2. Avropsmall" sheetId="18" r:id="rId2"/>
    <sheet name="3. Svarsmall" sheetId="10" r:id="rId3"/>
    <sheet name="4. Prisuppgifter" sheetId="1" r:id="rId4"/>
    <sheet name="Rör ej" sheetId="16" state="hidden" r:id="rId5"/>
  </sheets>
  <definedNames>
    <definedName name="_xlnm._FilterDatabase" localSheetId="2" hidden="1">'3. Svarsmall'!$B$5:$D$26</definedName>
    <definedName name="Anbudsgivaren_ska_vid_avrop_kunna_inkludera_internetabonnemang_för_de_stationära_trygghetslarmen.">'2. Avropsmall'!$C$46</definedName>
    <definedName name="_xlnm.Print_Area" localSheetId="1">'2. Avropsmall'!$A$1:$H$98</definedName>
    <definedName name="_xlnm.Print_Area" localSheetId="2">'3. Svarsmall'!$B$1:$E$34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6" i="1" l="1"/>
  <c r="F67" i="1" s="1"/>
  <c r="E70" i="1"/>
  <c r="E71" i="1" s="1"/>
  <c r="F62" i="1"/>
  <c r="F63" i="1" s="1"/>
  <c r="E27" i="1"/>
  <c r="I3" i="1" l="1"/>
  <c r="G46" i="18"/>
  <c r="G77" i="18" l="1"/>
  <c r="G76" i="18"/>
  <c r="G75" i="18"/>
  <c r="G74" i="18"/>
  <c r="G73" i="18"/>
  <c r="G72" i="18"/>
  <c r="G69" i="18"/>
  <c r="G68" i="18"/>
  <c r="G61" i="18"/>
  <c r="G58" i="18"/>
  <c r="G49" i="18"/>
  <c r="G43" i="18"/>
  <c r="G42" i="18"/>
  <c r="G41" i="18"/>
  <c r="G40" i="18"/>
  <c r="G39" i="18"/>
  <c r="G28" i="18"/>
  <c r="G21" i="18"/>
  <c r="G18" i="18"/>
  <c r="G15" i="18"/>
  <c r="G12" i="18"/>
  <c r="B30" i="10" l="1"/>
  <c r="B31" i="10"/>
  <c r="B32" i="10"/>
  <c r="B33" i="10"/>
  <c r="B29" i="10"/>
  <c r="E29" i="10"/>
  <c r="E30" i="10"/>
  <c r="E31" i="10"/>
  <c r="E32" i="10"/>
  <c r="E33" i="10"/>
  <c r="E53" i="1" l="1"/>
  <c r="E39" i="1"/>
  <c r="B25" i="10" l="1"/>
  <c r="B11" i="10"/>
  <c r="E84" i="1" l="1"/>
  <c r="E85" i="1" s="1"/>
  <c r="F80" i="1"/>
  <c r="F81" i="1" s="1"/>
  <c r="F58" i="1"/>
  <c r="F59" i="1" s="1"/>
  <c r="E54" i="1" l="1"/>
  <c r="E52" i="1"/>
  <c r="E51" i="1"/>
  <c r="E50" i="1"/>
  <c r="E49" i="1"/>
  <c r="E48" i="1"/>
  <c r="E47" i="1"/>
  <c r="E46" i="1"/>
  <c r="E45" i="1"/>
  <c r="E26" i="1"/>
  <c r="E28" i="1" s="1"/>
  <c r="B26" i="10"/>
  <c r="B23" i="10"/>
  <c r="B21" i="10"/>
  <c r="B19" i="10"/>
  <c r="B17" i="10"/>
  <c r="B16" i="10"/>
  <c r="B15" i="10"/>
  <c r="B14" i="10"/>
  <c r="B13" i="10"/>
  <c r="B10" i="10"/>
  <c r="B9" i="10"/>
  <c r="B8" i="10"/>
  <c r="B7" i="10"/>
  <c r="D46" i="18"/>
  <c r="D73" i="18"/>
  <c r="D74" i="18"/>
  <c r="D75" i="18"/>
  <c r="D76" i="18"/>
  <c r="D77" i="18"/>
  <c r="D72" i="18"/>
  <c r="D40" i="18"/>
  <c r="D41" i="18"/>
  <c r="D42" i="18"/>
  <c r="D43" i="18"/>
  <c r="D69" i="18"/>
  <c r="D68" i="18"/>
  <c r="D61" i="18"/>
  <c r="D58" i="18"/>
  <c r="D49" i="18"/>
  <c r="D39" i="18"/>
  <c r="D28" i="18"/>
  <c r="D21" i="18"/>
  <c r="D18" i="18"/>
  <c r="D15" i="18"/>
  <c r="D12" i="18"/>
  <c r="E55" i="1" l="1"/>
  <c r="C29" i="10" l="1"/>
  <c r="C30" i="10"/>
  <c r="C31" i="10"/>
  <c r="C32" i="10"/>
  <c r="C33" i="10"/>
  <c r="B28" i="10" l="1"/>
  <c r="E28" i="10"/>
  <c r="C28" i="10"/>
  <c r="C21" i="10" l="1"/>
  <c r="E21" i="10"/>
  <c r="E10" i="10"/>
  <c r="E9" i="10"/>
  <c r="E8" i="10"/>
  <c r="C10" i="10"/>
  <c r="C9" i="10"/>
  <c r="C8" i="10"/>
  <c r="E7" i="10"/>
  <c r="C7" i="10"/>
  <c r="E25" i="10" l="1"/>
  <c r="E10" i="1" l="1"/>
  <c r="E11" i="1"/>
  <c r="C13" i="10"/>
  <c r="C26" i="10" l="1"/>
  <c r="C25" i="10"/>
  <c r="C23" i="10"/>
  <c r="C19" i="10"/>
  <c r="C11" i="10"/>
  <c r="C14" i="10"/>
  <c r="C15" i="10"/>
  <c r="C16" i="10"/>
  <c r="C17" i="10"/>
  <c r="E26" i="10" l="1"/>
  <c r="E23" i="10"/>
  <c r="E19" i="10"/>
  <c r="E11" i="10"/>
  <c r="E15" i="10"/>
  <c r="E16" i="10"/>
  <c r="E17" i="10"/>
  <c r="E14" i="10"/>
  <c r="E34" i="10" s="1"/>
  <c r="I5" i="1" s="1"/>
  <c r="E13" i="10"/>
  <c r="E40" i="1" l="1"/>
  <c r="E75" i="1" l="1"/>
  <c r="E74" i="1"/>
  <c r="E32" i="1"/>
  <c r="E33" i="1"/>
  <c r="E34" i="1"/>
  <c r="E35" i="1"/>
  <c r="E36" i="1"/>
  <c r="E37" i="1"/>
  <c r="E38" i="1"/>
  <c r="E31" i="1"/>
  <c r="E9" i="1"/>
  <c r="E6" i="1"/>
  <c r="E7" i="1"/>
  <c r="E5" i="1"/>
  <c r="E77" i="1" l="1"/>
  <c r="E42" i="1"/>
  <c r="E13" i="1"/>
  <c r="E14" i="1" s="1"/>
  <c r="I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Carlsson</author>
  </authors>
  <commentList>
    <comment ref="C12" authorId="0" shapeId="0" xr:uid="{00000000-0006-0000-0100-000001000000}">
      <text>
        <r>
          <rPr>
            <b/>
            <sz val="10"/>
            <color rgb="FF000000"/>
            <rFont val="Calibri"/>
            <family val="2"/>
          </rPr>
          <t xml:space="preserve">1. </t>
        </r>
        <r>
          <rPr>
            <sz val="10"/>
            <color rgb="FF000000"/>
            <rFont val="Calibri"/>
            <family val="2"/>
            <scheme val="minor"/>
          </rPr>
          <t>Här väljer</t>
        </r>
        <r>
          <rPr>
            <sz val="10"/>
            <color rgb="FF000000"/>
            <rFont val="Calibri"/>
            <family val="2"/>
            <scheme val="minor"/>
          </rPr>
          <t xml:space="preserve"> du</t>
        </r>
        <r>
          <rPr>
            <sz val="10"/>
            <color rgb="FF000000"/>
            <rFont val="Calibri"/>
            <family val="2"/>
            <scheme val="minor"/>
          </rPr>
          <t xml:space="preserve"> om de utvärderingskriterium som ställts i ramavtalsupphandlingen ska utgöra ett obligatoriskt krav</t>
        </r>
        <r>
          <rPr>
            <sz val="10"/>
            <color rgb="FF000000"/>
            <rFont val="Calibri"/>
            <family val="2"/>
            <scheme val="minor"/>
          </rPr>
          <t xml:space="preserve"> eller </t>
        </r>
        <r>
          <rPr>
            <sz val="10"/>
            <color rgb="FF000000"/>
            <rFont val="Calibri"/>
            <family val="2"/>
            <scheme val="minor"/>
          </rPr>
          <t>ett utvärderingskriterium. Om det anges som utvärderingskriterium ska även ett mervärde i form av svenska kronor anges</t>
        </r>
      </text>
    </comment>
    <comment ref="E12" authorId="0" shapeId="0" xr:uid="{00000000-0006-0000-0100-000002000000}">
      <text>
        <r>
          <rPr>
            <b/>
            <sz val="10"/>
            <color rgb="FF000000"/>
            <rFont val="Calibri"/>
            <family val="2"/>
          </rPr>
          <t xml:space="preserve">2. </t>
        </r>
        <r>
          <rPr>
            <sz val="10"/>
            <color rgb="FF000000"/>
            <rFont val="Calibri"/>
            <family val="2"/>
            <scheme val="minor"/>
          </rPr>
          <t>Här fyller</t>
        </r>
        <r>
          <rPr>
            <sz val="10"/>
            <color rgb="FF000000"/>
            <rFont val="Calibri"/>
            <family val="2"/>
            <scheme val="minor"/>
          </rPr>
          <t xml:space="preserve"> </t>
        </r>
        <r>
          <rPr>
            <sz val="10"/>
            <color rgb="FF000000"/>
            <rFont val="Calibri"/>
            <family val="2"/>
            <scheme val="minor"/>
          </rPr>
          <t>du i mervärdet i svenska kronor i det fall det är ett utvärderingskriterium i avropet</t>
        </r>
      </text>
    </comment>
  </commentList>
</comments>
</file>

<file path=xl/sharedStrings.xml><?xml version="1.0" encoding="utf-8"?>
<sst xmlns="http://schemas.openxmlformats.org/spreadsheetml/2006/main" count="259" uniqueCount="171">
  <si>
    <t>– Fast IP-nät</t>
  </si>
  <si>
    <t>– Mobilt IP-nät</t>
  </si>
  <si>
    <t>– Fast och Mobilt IP-nät</t>
  </si>
  <si>
    <t>Tillbehörslarm</t>
  </si>
  <si>
    <t>Sänglarm</t>
  </si>
  <si>
    <t>Rökdetektorlarm</t>
  </si>
  <si>
    <t>Dörrlarm</t>
  </si>
  <si>
    <t>Passagelarm</t>
  </si>
  <si>
    <t>Fall-larm</t>
  </si>
  <si>
    <t>Mattlarm</t>
  </si>
  <si>
    <t>Röstlarm</t>
  </si>
  <si>
    <t>Installation</t>
  </si>
  <si>
    <t>Service och support</t>
  </si>
  <si>
    <t>Anbudsgivare:</t>
  </si>
  <si>
    <t>Antal månader för kontraktet</t>
  </si>
  <si>
    <t>Totalpris per månad</t>
  </si>
  <si>
    <t>Totalt</t>
  </si>
  <si>
    <t>Minus mervärde:</t>
  </si>
  <si>
    <t>Resultat:</t>
  </si>
  <si>
    <t>Totalpris köp av produkter (engångskostnad)</t>
  </si>
  <si>
    <t>Totalpris per månad för larmmottagning</t>
  </si>
  <si>
    <t>Extra larmknapp</t>
  </si>
  <si>
    <t>Avsnitt FFU</t>
  </si>
  <si>
    <t xml:space="preserve"> - Larmknapp </t>
  </si>
  <si>
    <t>5.2.3.2</t>
  </si>
  <si>
    <t>5.2.5.2</t>
  </si>
  <si>
    <t>5.3.3.5</t>
  </si>
  <si>
    <t>Samarbete med teleoperatör</t>
  </si>
  <si>
    <t>5.4.4.2</t>
  </si>
  <si>
    <t>5.7.1</t>
  </si>
  <si>
    <t>5.8.2</t>
  </si>
  <si>
    <t>Ja</t>
  </si>
  <si>
    <t>Nej</t>
  </si>
  <si>
    <t>Mervärde i SEK</t>
  </si>
  <si>
    <t>Anbudsgivarens svar</t>
  </si>
  <si>
    <t>Totalt:</t>
  </si>
  <si>
    <t>Totalpris - Hyra produkter &amp; larmmottagning (kontraktsperioden)</t>
  </si>
  <si>
    <t>Totalpris - Köp produkter + larmmottagning (kontraktsperioden)</t>
  </si>
  <si>
    <t>Larmknapp</t>
  </si>
  <si>
    <t>Mervärde (SEK)</t>
  </si>
  <si>
    <t>Krav/kriterium</t>
  </si>
  <si>
    <t>KRAVET UTGÅR</t>
  </si>
  <si>
    <t>Implementerings- och tidsplan</t>
  </si>
  <si>
    <t>Utvärderingskriterier</t>
  </si>
  <si>
    <r>
      <t xml:space="preserve">Här ska </t>
    </r>
    <r>
      <rPr>
        <b/>
        <sz val="12"/>
        <rFont val="Calibri"/>
        <family val="2"/>
        <scheme val="minor"/>
      </rPr>
      <t>ramavtalsleverantören</t>
    </r>
    <r>
      <rPr>
        <sz val="12"/>
        <rFont val="Calibri"/>
        <family val="2"/>
        <scheme val="minor"/>
      </rPr>
      <t xml:space="preserve"> fylla i med Ja/Nej om man uppfyller nedan angivna utvärderingskriterier.</t>
    </r>
  </si>
  <si>
    <t>Kontrollkolumn</t>
  </si>
  <si>
    <t>Vägledning för beställare</t>
  </si>
  <si>
    <t>Vägledning för ramavtalsleverantör</t>
  </si>
  <si>
    <t>Stationära trygghetslarm</t>
  </si>
  <si>
    <t>Det stationära trygghetslarmet ska ha minst en (1) knapp vars funktion är konfigurerbar. Konfigurerbara funktioner ska vara minst: "Personal på plats" och "Personal klar på plats"</t>
  </si>
  <si>
    <t>Det stationära trygghetslarmet kan kommunicera via wifi.</t>
  </si>
  <si>
    <t>Det stationära trygghetslarmet har redundanta kommunikationsvägar där larmet i så fall kan byta kommunikationsväg automatiskt utan att funktioner i larmsystemet påverkas.</t>
  </si>
  <si>
    <t>Kommunicera via wifi</t>
  </si>
  <si>
    <t>Redundanta kommunikationsvägar</t>
  </si>
  <si>
    <t>Anslutning av tillbehör</t>
  </si>
  <si>
    <t>Protokoll</t>
  </si>
  <si>
    <t>Beskriv vilken funktion de programmerbara knapparna ska ha samt om de ska levereras programmerade enligt denna specifikation från start.</t>
  </si>
  <si>
    <t>Hörselslinga</t>
  </si>
  <si>
    <t>Händelselogg</t>
  </si>
  <si>
    <t>Frekvent funktionsövervakning</t>
  </si>
  <si>
    <t>Funktionsövervakningslogg</t>
  </si>
  <si>
    <t>Beskriv vad som ska loggas i funktionsövervakningsloggen, hur frekvent funktionsfel ska följas upp samt var och hur länge funktionsövervakningsloggen ska sparas.</t>
  </si>
  <si>
    <t>Abonnemang</t>
  </si>
  <si>
    <t>Larmmottagning</t>
  </si>
  <si>
    <t>Definiera den eller de åtgärdslistor som leverantören ska agera utefter vid larm och vid överlämning av larm till utföraren.</t>
  </si>
  <si>
    <t>Specificera hur många minuter som får passera utan kvittens från utföraren innan larmmottagningen ska ringa upp utföraren igen.</t>
  </si>
  <si>
    <t>Specificera på vilket sätt larmen ska vidareförmedlas till utföraren. T ex telefon, sms, mail etc.</t>
  </si>
  <si>
    <t>Språk</t>
  </si>
  <si>
    <t>Statistik</t>
  </si>
  <si>
    <t xml:space="preserve">Specificera om anbudsgivaren ska tillse att det stationära trygghetslarm som ansluts mot mobilt Ipnät vid installationen kompletteras med en yttre extern antenn. </t>
  </si>
  <si>
    <t>Att precisera avseende konfigurerbar knapp på det stationära trygghetslarmet</t>
  </si>
  <si>
    <t>Att precisera avseende hur UM jobbar eller har tänkt sig att arbeta med händelseloggen.</t>
  </si>
  <si>
    <t>Att precisera avseende hur UM jobbar eller har tänkt sig att arbeta med funktionsövervakning.</t>
  </si>
  <si>
    <t>Att precisera avseende vad som ska loggas i funktionsövervakningsloggen.</t>
  </si>
  <si>
    <t>Att precisera avseende larmmottagning och överlämning av larm</t>
  </si>
  <si>
    <t>Att precisera avseende införandet</t>
  </si>
  <si>
    <t>Att precisera avseende utbruten larmmottagning.</t>
  </si>
  <si>
    <t>Precisera behovet av hjälp med installation</t>
  </si>
  <si>
    <t>Precisera om trygghetslarmen ska kompletteras med yttre antenn.</t>
  </si>
  <si>
    <t>OBLIGATORISKT KRAV</t>
  </si>
  <si>
    <t>Ytterligare utvärderingskriterier som du/ni vill lägga till ditt/ert avrop.</t>
  </si>
  <si>
    <t>UTVÄRDERINGSKRITERIUM</t>
  </si>
  <si>
    <t>Obligatoriska krav/utvärderingskriterium</t>
  </si>
  <si>
    <t>Utvärderingskriterium</t>
  </si>
  <si>
    <t>Det stationära trygghetslarmet kan ansluta via ytterligare minst två (2) protokoll förutom radio.</t>
  </si>
  <si>
    <t>Larmknappar med olika färg på knapp och armband kan tillhandahållas.</t>
  </si>
  <si>
    <t>Anbudsgivaren erbjuder UM att ta del av statistik över signalstyrkan per stationärt trygghetslarm för en viss tidsperiod.</t>
  </si>
  <si>
    <r>
      <t>Tillbehörslarmen kan följas upp i funktionsövervakningen.</t>
    </r>
    <r>
      <rPr>
        <i/>
        <sz val="11"/>
        <color rgb="FF000000"/>
        <rFont val="Calibri"/>
        <family val="2"/>
      </rPr>
      <t xml:space="preserve">  </t>
    </r>
  </si>
  <si>
    <t>Obligatoriskt krav</t>
  </si>
  <si>
    <t>Antal larm (fylls i av UM)</t>
  </si>
  <si>
    <t>Antal  (fylls i av UM)</t>
  </si>
  <si>
    <t>Pris per st (fylls i av leverantören)</t>
  </si>
  <si>
    <t>Pris per timme (fylls i av leverantören)</t>
  </si>
  <si>
    <t>Rörelsevakt</t>
  </si>
  <si>
    <t>Totalpris - Hyra tillbehörslarm (kontraktsperioden)</t>
  </si>
  <si>
    <t>Totalpris - Köp tillbehörslarm</t>
  </si>
  <si>
    <t>– Service och support exklusive utökad servicenivå</t>
  </si>
  <si>
    <t>– Service och support inklusive utökad servicenivå</t>
  </si>
  <si>
    <t>Antal brukare (fylls i av UM)</t>
  </si>
  <si>
    <t>Totalpris - Service och support</t>
  </si>
  <si>
    <t>Implementering av information</t>
  </si>
  <si>
    <t>Övriga tjänster</t>
  </si>
  <si>
    <t>Totalpris - Övriga tjänster</t>
  </si>
  <si>
    <t>Pris för ej komplett returnerad produkt</t>
  </si>
  <si>
    <t>Uppskattat antal larm (fylls i av UM)</t>
  </si>
  <si>
    <t xml:space="preserve">Installation  </t>
  </si>
  <si>
    <t xml:space="preserve">Utbildning  </t>
  </si>
  <si>
    <t>Totalpris - Installation</t>
  </si>
  <si>
    <t>Uppskattat antal utbildningstimmar (fylls i av UM)</t>
  </si>
  <si>
    <t>Uppskattat antal brukare (fylls i av UM)</t>
  </si>
  <si>
    <t>Uppskattad tid för implementation av information för antal brukare som UM angett (fylls i av leverantören)</t>
  </si>
  <si>
    <t>Pris per produkt (fylls i av leverantören)</t>
  </si>
  <si>
    <t xml:space="preserve">Utbildning </t>
  </si>
  <si>
    <t>Pris per st/månad 
(fylls i av leverantören)</t>
  </si>
  <si>
    <t>Pris per månad</t>
  </si>
  <si>
    <t>Pris per st 
(fylls i av leverantören)</t>
  </si>
  <si>
    <t>Pris larmmottagning och kommunikation per månad och larm (fylls i av leverantören)</t>
  </si>
  <si>
    <t>Antal  
(fylls i av UM)</t>
  </si>
  <si>
    <t>Pris per månad och brukare 
(fylls i av leverantören)</t>
  </si>
  <si>
    <t>Pris per timme 
(fylls i av leverantören)</t>
  </si>
  <si>
    <t>Avropsprecisering, delområde 1 - Stationära trygghetslarm och larmmottagning - hela larmkedjan</t>
  </si>
  <si>
    <t>Anbudssumma:</t>
  </si>
  <si>
    <t>Ramavtalsleverantörens svar</t>
  </si>
  <si>
    <t>Totalt pris per tillbehörslarm</t>
  </si>
  <si>
    <t>Totalpris - Utbildning</t>
  </si>
  <si>
    <t>Obligatoriskt krav/
utvärderingskriterium</t>
  </si>
  <si>
    <t>Totalpris - Implementering av information</t>
  </si>
  <si>
    <t>Totalt pris</t>
  </si>
  <si>
    <t>EP-larm</t>
  </si>
  <si>
    <t>Stationära trygghetslarm – Hela larmkedjan (köp)</t>
  </si>
  <si>
    <t>Stationära trygghetslarm – Hela larmkedjan med utbruten larmmottagning (köp)</t>
  </si>
  <si>
    <t>Stationära trygghetslarm – Hela larmkedjan (hyra)</t>
  </si>
  <si>
    <t>Stationära trygghetslarm – med utbruten larmmottagning (hyra)</t>
  </si>
  <si>
    <t>EPI-larm (Epilepsilarm) erbjuds och kan kopplas till det stationära trygghetslarmet.</t>
  </si>
  <si>
    <t>Anbudsgivaren erbjuder larmmottagning där det finns personal som förstår och talar ytterligare tre språk.</t>
  </si>
  <si>
    <t>Anbudsgivaren har ett etablerat samarbete med någon teleoperatör.</t>
  </si>
  <si>
    <t>Larmknapp med räckvidd över 150 meter kan installeras.</t>
  </si>
  <si>
    <t>Utföraren kan välja huruvida ljud och ljussignal ska utlösas för respektive brukare.</t>
  </si>
  <si>
    <t>Larmknappen kan signalera med ljud eller ljus när användaren är utanför räckviddszonen.</t>
  </si>
  <si>
    <t xml:space="preserve">Larmknappen kan utlösa en ljussignal vid aktivering av larm. </t>
  </si>
  <si>
    <t>Det är möjligt att ansluta hörselslinga till det stationära trygghetslarmet.</t>
  </si>
  <si>
    <t>Det stationära trygghetslarmet kan ansluta minst tio (10) tillbehör.</t>
  </si>
  <si>
    <t xml:space="preserve"> - Stationära trygghetslarm </t>
  </si>
  <si>
    <t xml:space="preserve"> - Samarbete med teleoperatör</t>
  </si>
  <si>
    <t>Utvärderingskriterier, delområde 1 - Stationära trygghetslarm och larmmottagning - hela larmkedjan</t>
  </si>
  <si>
    <t xml:space="preserve"> - Språk</t>
  </si>
  <si>
    <t xml:space="preserve"> - Statistik</t>
  </si>
  <si>
    <t xml:space="preserve"> - Tillbehörslarm</t>
  </si>
  <si>
    <t xml:space="preserve"> - Ytterligare utvärderingskriterier som lagts till vid avropet</t>
  </si>
  <si>
    <r>
      <t xml:space="preserve">Produkt - </t>
    </r>
    <r>
      <rPr>
        <b/>
        <sz val="10"/>
        <color theme="5"/>
        <rFont val="Calibri"/>
        <family val="2"/>
        <scheme val="minor"/>
      </rPr>
      <t>Hyra</t>
    </r>
  </si>
  <si>
    <r>
      <t>Produkt -</t>
    </r>
    <r>
      <rPr>
        <b/>
        <sz val="10"/>
        <color theme="5"/>
        <rFont val="Calibri"/>
        <family val="2"/>
        <scheme val="minor"/>
      </rPr>
      <t xml:space="preserve"> Köp</t>
    </r>
  </si>
  <si>
    <r>
      <t xml:space="preserve">Tillbehörslarm - </t>
    </r>
    <r>
      <rPr>
        <b/>
        <sz val="10"/>
        <color theme="5"/>
        <rFont val="Calibri (Brödtext)"/>
      </rPr>
      <t>Hyra</t>
    </r>
  </si>
  <si>
    <r>
      <t xml:space="preserve">Tillbehörslarm - </t>
    </r>
    <r>
      <rPr>
        <b/>
        <sz val="10"/>
        <color theme="5"/>
        <rFont val="Calibri (Brödtext)"/>
      </rPr>
      <t>Köp</t>
    </r>
  </si>
  <si>
    <t>Uppskattad tid för installation av antal larm (fylls i av leverantören)</t>
  </si>
  <si>
    <t>Priser, delområde 1 – Stationära trygghetslarm och larmmottagning - hela larmkedjan</t>
  </si>
  <si>
    <t>Anbudsgivaren ska vid avrop (av fast IP) kunna inkludera internetabonnemang för de stationära trygghetslarmen.</t>
  </si>
  <si>
    <r>
      <rPr>
        <b/>
        <sz val="11"/>
        <color theme="1"/>
        <rFont val="Calibri"/>
        <family val="2"/>
        <scheme val="minor"/>
      </rPr>
      <t xml:space="preserve">I denna bilaga ska ramavtalsleverantören besvara en avropsförfrågan genom att ange priser samt ramavtalsleverantörens möjlighet att uppfylla eventuella utvärderingskriterier. Ramavtalsleverantören har genom sitt anbud i ramavtalsupphandlingen bekräftat att man uppfyller samtliga obligatoriska krav i upphandlingsdokumenten.
</t>
    </r>
    <r>
      <rPr>
        <b/>
        <u/>
        <sz val="11"/>
        <color theme="1"/>
        <rFont val="Calibri"/>
        <family val="2"/>
        <scheme val="minor"/>
      </rPr>
      <t xml:space="preserve">Ramavtalsleverantörerna svarar på avropsförfrågan genom att fylla i: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uppfyllandet av eventuella utvärderingskriterier med svaret "Ja" eller "Nej" i kolumnen Ramavtalsleverantörens svar under</t>
    </r>
    <r>
      <rPr>
        <b/>
        <sz val="11"/>
        <color theme="1"/>
        <rFont val="Calibri"/>
        <family val="2"/>
        <scheme val="minor"/>
      </rPr>
      <t xml:space="preserve"> flik 3. Svarsmall. </t>
    </r>
    <r>
      <rPr>
        <sz val="11"/>
        <color theme="1"/>
        <rFont val="Calibri"/>
        <family val="2"/>
        <scheme val="minor"/>
      </rPr>
      <t xml:space="preserve">Samtliga lilamarkerade fält ska tas ställning till. 
</t>
    </r>
    <r>
      <rPr>
        <b/>
        <sz val="11"/>
        <color theme="1"/>
        <rFont val="Calibri"/>
        <family val="2"/>
        <scheme val="minor"/>
      </rPr>
      <t>2.</t>
    </r>
    <r>
      <rPr>
        <sz val="11"/>
        <color theme="1"/>
        <rFont val="Calibri"/>
        <family val="2"/>
        <scheme val="minor"/>
      </rPr>
      <t xml:space="preserve"> namnet på ramavtalsleverantören samt offererade priser under </t>
    </r>
    <r>
      <rPr>
        <b/>
        <sz val="11"/>
        <color theme="1"/>
        <rFont val="Calibri"/>
        <family val="2"/>
        <scheme val="minor"/>
      </rPr>
      <t>flik 4. Prisuppgifter</t>
    </r>
    <r>
      <rPr>
        <sz val="11"/>
        <color theme="1"/>
        <rFont val="Calibri"/>
        <family val="2"/>
        <scheme val="minor"/>
      </rPr>
      <t xml:space="preserve">. 
Ramavtalsleverantören skickar sedan detta dokument i retur till den avropande myndigheten tillsammans med övriga dokument i avropssvaret. 
</t>
    </r>
  </si>
  <si>
    <t>Uppskattat antal yttre antenner (fylls i av UM)</t>
  </si>
  <si>
    <t>Yttre antenn med montage</t>
  </si>
  <si>
    <t>Totalpris - Yttre antenn med montage</t>
  </si>
  <si>
    <t>Yttre extern antenn med montage</t>
  </si>
  <si>
    <t xml:space="preserve">Antal timmar för montage (fylls i av leverantören) </t>
  </si>
  <si>
    <t>Yttre antenn utan montage</t>
  </si>
  <si>
    <t>Totalpris - Yttre antenn utan montage</t>
  </si>
  <si>
    <r>
      <rPr>
        <b/>
        <sz val="11"/>
        <color theme="1"/>
        <rFont val="Calibri"/>
        <family val="2"/>
        <scheme val="minor"/>
      </rPr>
      <t>I denna bilaga ska du specificera dina krav och ditt behov för att leverantörerna ska kunna lämna avropssvar i det här dokumentet. När du har fyllt i detta dokument så skickar du det till leverantören som kommer svara i de lila fälten.</t>
    </r>
    <r>
      <rPr>
        <sz val="11"/>
        <color theme="1"/>
        <rFont val="Calibri"/>
        <family val="2"/>
        <scheme val="minor"/>
      </rPr>
      <t xml:space="preserve">
</t>
    </r>
    <r>
      <rPr>
        <b/>
        <u/>
        <sz val="11"/>
        <color theme="1"/>
        <rFont val="Calibri"/>
        <family val="2"/>
        <scheme val="minor"/>
      </rPr>
      <t xml:space="preserve">Du fyller i följande: </t>
    </r>
    <r>
      <rPr>
        <sz val="11"/>
        <color theme="1"/>
        <rFont val="Calibri"/>
        <family val="2"/>
        <scheme val="minor"/>
      </rPr>
      <t xml:space="preserve">
I flik "2. Avropsmall" fyller du i de krav samt utvärderingskriterier ni har. De ställda kraven hittar du i upphandlingsdokumentet på ramavtalssidan under fliken "Leverantörer". Kraven är obligatoriska och går inte att ändra på. De produkter och tjänster som är möjliga att köpa på detta avtal hittar du i leverantörernas prisbilagor som också återfinns under fliken "Leverantörer". Valet görs i drop-downmenyerna som återfinns under kolumnen "Obligatoriska krav-/utvärderingskrieterier". Utvärderingskriterierna är dock möjligt att välja själv, vilket innebär att ni beskriver för leverantörerna hur ni kommer att utvärdera deras svar. Exempelvis om priset eller tidigare referenser är viktigast osv. 
Tänk på att utvärderingskriterierna resulterar i ett avdrag från anbudssumman. Du behöver på förhand analysera ert behov för att kunna precisera era krav och för att kunna avgöra vilket mervärde som respektive utvärderingskriterium har*. Vägledning för vilket värde du kan ange som mervärde kan hämtas i de "takpriser" som ramavtalsleverantörerna har lämnat i ramavtalsupphandlingen. Tänk också på att avdragen bör differentieras efter hur viktigt utvärderingskriteriet är.
I de gröna fälten under flik 4. ”Prisuppgifter” anger ni om er avropsförfrågan avser köp, hyra eller både och. Ange också antal larm ni vill köpa eller hyra under er kontraktstid. Undersök ert behov noggrant innan ni anger antal larm då ni förpliktigar er till detta. Samma sak gäller tillbehör och tillhörande tjänster. 
</t>
    </r>
    <r>
      <rPr>
        <i/>
        <sz val="11"/>
        <color theme="1"/>
        <rFont val="Calibri"/>
        <family val="2"/>
        <scheme val="minor"/>
      </rPr>
      <t xml:space="preserve">*mervärde innebär ett avdrag från leverantörens totala anbudssumma, mervärdet avgör ni utifrån hur viktigt kravet är för er. </t>
    </r>
  </si>
  <si>
    <r>
      <t xml:space="preserve">Här ska </t>
    </r>
    <r>
      <rPr>
        <b/>
        <sz val="14"/>
        <rFont val="Calibri"/>
        <family val="2"/>
        <scheme val="minor"/>
      </rPr>
      <t>du</t>
    </r>
    <r>
      <rPr>
        <sz val="14"/>
        <rFont val="Calibri"/>
        <family val="2"/>
        <scheme val="minor"/>
      </rPr>
      <t xml:space="preserve"> precisera de krav som framgår nedan samt välja om de utvärderingskriterium som var med i ramavtalsupphandlingen ska ställas som krav, utvärderingskriterium eller utgå. Du ska även beskriva de punkter som kan/bör specificeras i avropet.</t>
    </r>
  </si>
  <si>
    <t>Beskriv hur ni jobbar eller har tänkt er att arbeta med frekvent funktionsövervakning. Saker att beskriva kan vara hur ofta ni vill få meddelande om att ett eller flera stationära trygghetslarm saknar heartbeat. Det är viktigt att inte få information om varje uteblivet heartbeat utan att tiden anpassas till er rutin kring funktionsbortfall på ett eller flera stationära trygghetslarm. Ett exempel kan vara att heartbeat ska skickas var 5:e minut men meddelande om uteblivet heartbeat ska skickas till er först när heartbeat uteblivit i 4 timmar. Beskriv också hur meddelande om detta ska skickas till er.</t>
  </si>
  <si>
    <t>Beskriv hur ni jobbar eller har tänkt er att arbeta med händelseloggen som leverantören ska göra tillgänglig via webbgränssnitt.</t>
  </si>
  <si>
    <t>Beskriv utförligt ert behov av utbruten larmmottagning, t.ex. vilken utrustning som används idag, var larmmottagningen är lokaliserad, vem som bemannar larmmottagningen etc. För kravställningen i ramavtalsupphandlingen se aktuell punkt i kravspecifikationen under avsnitt med rubriken 5. Kravspecifikation - Delområde 1.</t>
  </si>
  <si>
    <t>Välj  mellan att få de stationära trygghetslarmen installerade av anbudsgivaren eller av egen utförare. Beskriv utförligt ert behov avseende installation, t.ex. i vilken omfattning beställaren behöver assistans med installation, registrering av brukare/larm i webbtjänsten,ange  den geografiska spridningen på utrustningens placering hos brukarna etc. Om ni inte har något behov av hjälp med installation kan detta fält lämnas tomt. För kravställningen i ramavtalsupphandlingen se aktuell punkt i Upphandlingsdokument - Trygghetslarm och larmmottagning 2019/ Avsnitt 5: Krav anbudsområde 1 - Trygghetslarm och larmmottagning- hela larmkedjan.</t>
  </si>
  <si>
    <t>Ange önskad leveranstid i månader. Beskriv också utförligt ert behov avseende implementerings- och tidsplan, t.ex. information om beställarens projektorganisation för införande av digitala trygghetslarm, beställarens uppskattade tidsåtgång för införandet, antal larm som ska implementeras, antal brukare som omfattas av implementeringen och ska informeras etc. För kravställningen i ramavtalsupphandlingen se aktuell punkt i Upphandlingsdokument - Trygghetslarm och larmmottagning 2019/ Avsnitt 5: Krav anbudsområde 1 - Trygghetslarm och larmmottagning- hela larmkedjan.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</si>
</sst>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 &quot;kr&quot;"/>
  </numFmts>
  <fonts count="50">
    <font>
      <sz val="11"/>
      <color theme="1"/>
      <name val="Calibri"/>
      <family val="2"/>
      <scheme val="minor"/>
    </font>
    <font>
      <b/>
      <sz val="12"/>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10"/>
      <name val="Arial"/>
      <family val="2"/>
    </font>
    <font>
      <b/>
      <sz val="14"/>
      <name val="Arial"/>
      <family val="2"/>
    </font>
    <font>
      <i/>
      <sz val="10"/>
      <name val="Arial"/>
      <family val="2"/>
    </font>
    <font>
      <b/>
      <sz val="10"/>
      <name val="Arial"/>
      <family val="2"/>
    </font>
    <font>
      <sz val="14"/>
      <color theme="1"/>
      <name val="Calibri"/>
      <family val="2"/>
      <scheme val="minor"/>
    </font>
    <font>
      <b/>
      <sz val="14"/>
      <name val="Calibri"/>
      <family val="2"/>
      <scheme val="minor"/>
    </font>
    <font>
      <b/>
      <sz val="14"/>
      <color theme="1"/>
      <name val="Calibri"/>
      <family val="2"/>
      <scheme val="minor"/>
    </font>
    <font>
      <b/>
      <sz val="11"/>
      <color theme="1"/>
      <name val="Calibri"/>
      <family val="2"/>
      <scheme val="minor"/>
    </font>
    <font>
      <sz val="10"/>
      <color theme="1"/>
      <name val="Calibri"/>
      <family val="2"/>
    </font>
    <font>
      <i/>
      <sz val="11"/>
      <color rgb="FF4472C4"/>
      <name val="Calibri"/>
      <family val="2"/>
    </font>
    <font>
      <i/>
      <sz val="11"/>
      <color rgb="FF000000"/>
      <name val="Calibri"/>
      <family val="2"/>
    </font>
    <font>
      <b/>
      <sz val="11"/>
      <color theme="1"/>
      <name val="Arial"/>
      <family val="2"/>
    </font>
    <font>
      <sz val="10"/>
      <color theme="0"/>
      <name val="Arial"/>
      <family val="2"/>
    </font>
    <font>
      <b/>
      <sz val="11"/>
      <color theme="0"/>
      <name val="Arial"/>
      <family val="2"/>
    </font>
    <font>
      <b/>
      <sz val="10"/>
      <color theme="1"/>
      <name val="Arial"/>
      <family val="2"/>
    </font>
    <font>
      <sz val="12"/>
      <name val="Calibri"/>
      <family val="2"/>
      <scheme val="minor"/>
    </font>
    <font>
      <b/>
      <sz val="12"/>
      <name val="Calibri"/>
      <family val="2"/>
      <scheme val="minor"/>
    </font>
    <font>
      <sz val="12"/>
      <color theme="1"/>
      <name val="Calibri"/>
      <family val="2"/>
      <scheme val="minor"/>
    </font>
    <font>
      <b/>
      <sz val="10"/>
      <color rgb="FFC00000"/>
      <name val="Calibri"/>
      <family val="2"/>
    </font>
    <font>
      <i/>
      <sz val="10"/>
      <color rgb="FFC00000"/>
      <name val="Calibri"/>
      <family val="2"/>
      <scheme val="minor"/>
    </font>
    <font>
      <b/>
      <sz val="11"/>
      <color rgb="FFFF0000"/>
      <name val="Calibri"/>
      <family val="2"/>
      <scheme val="minor"/>
    </font>
    <font>
      <b/>
      <sz val="28"/>
      <color rgb="FFFF0000"/>
      <name val="Calibri"/>
      <family val="2"/>
      <scheme val="minor"/>
    </font>
    <font>
      <b/>
      <i/>
      <sz val="9"/>
      <color rgb="FFC00000"/>
      <name val="Calibri"/>
      <family val="2"/>
      <scheme val="minor"/>
    </font>
    <font>
      <b/>
      <u/>
      <sz val="11"/>
      <color theme="1"/>
      <name val="Calibri"/>
      <family val="2"/>
      <scheme val="minor"/>
    </font>
    <font>
      <b/>
      <sz val="20"/>
      <color theme="3" tint="-0.249977111117893"/>
      <name val="Calibri"/>
      <family val="2"/>
      <scheme val="minor"/>
    </font>
    <font>
      <i/>
      <sz val="10"/>
      <color rgb="FFFF0000"/>
      <name val="Calibri"/>
      <family val="2"/>
    </font>
    <font>
      <i/>
      <sz val="11"/>
      <color theme="1"/>
      <name val="Calibri"/>
      <family val="2"/>
      <scheme val="minor"/>
    </font>
    <font>
      <b/>
      <sz val="10"/>
      <color rgb="FF000000"/>
      <name val="Calibri"/>
      <family val="2"/>
    </font>
    <font>
      <sz val="10"/>
      <color rgb="FF000000"/>
      <name val="Calibri"/>
      <family val="2"/>
      <scheme val="minor"/>
    </font>
    <font>
      <b/>
      <sz val="8"/>
      <name val="Arial"/>
      <family val="2"/>
    </font>
    <font>
      <b/>
      <sz val="8"/>
      <color theme="1"/>
      <name val="Arial"/>
      <family val="2"/>
    </font>
    <font>
      <sz val="8"/>
      <name val="Arial"/>
      <family val="2"/>
    </font>
    <font>
      <b/>
      <sz val="11"/>
      <color theme="0"/>
      <name val="Calibri"/>
      <family val="2"/>
      <scheme val="minor"/>
    </font>
    <font>
      <sz val="14"/>
      <name val="Calibri"/>
      <family val="2"/>
      <scheme val="minor"/>
    </font>
    <font>
      <sz val="11"/>
      <name val="Calibri"/>
      <family val="2"/>
      <scheme val="minor"/>
    </font>
    <font>
      <b/>
      <sz val="10"/>
      <name val="Calibri"/>
      <family val="2"/>
    </font>
    <font>
      <i/>
      <sz val="11"/>
      <name val="Calibri"/>
      <family val="2"/>
    </font>
    <font>
      <b/>
      <sz val="16"/>
      <name val="Calibri"/>
      <family val="2"/>
      <scheme val="minor"/>
    </font>
    <font>
      <b/>
      <sz val="10"/>
      <name val="Calibri"/>
      <family val="2"/>
      <scheme val="minor"/>
    </font>
    <font>
      <b/>
      <sz val="10"/>
      <color theme="5"/>
      <name val="Calibri"/>
      <family val="2"/>
      <scheme val="minor"/>
    </font>
    <font>
      <b/>
      <sz val="9"/>
      <name val="Calibri"/>
      <family val="2"/>
      <scheme val="minor"/>
    </font>
    <font>
      <sz val="8"/>
      <name val="Calibri"/>
      <family val="2"/>
      <scheme val="minor"/>
    </font>
    <font>
      <b/>
      <sz val="8"/>
      <name val="Calibri"/>
      <family val="2"/>
      <scheme val="minor"/>
    </font>
    <font>
      <b/>
      <sz val="10"/>
      <color theme="0"/>
      <name val="Calibri"/>
      <family val="2"/>
      <scheme val="minor"/>
    </font>
    <font>
      <b/>
      <sz val="10"/>
      <color theme="5"/>
      <name val="Calibri (Brödtext)"/>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cellStyleXfs>
  <cellXfs count="227">
    <xf numFmtId="0" fontId="0" fillId="0" borderId="0" xfId="0"/>
    <xf numFmtId="0" fontId="5" fillId="0" borderId="0" xfId="2"/>
    <xf numFmtId="0" fontId="6" fillId="0" borderId="0" xfId="2" applyFont="1"/>
    <xf numFmtId="0" fontId="5" fillId="0" borderId="0" xfId="2" applyAlignment="1">
      <alignment wrapText="1"/>
    </xf>
    <xf numFmtId="0" fontId="6" fillId="0" borderId="0" xfId="2" applyFont="1" applyAlignment="1">
      <alignment wrapText="1"/>
    </xf>
    <xf numFmtId="0" fontId="5" fillId="0" borderId="0" xfId="2" applyAlignment="1">
      <alignment horizontal="center" wrapText="1"/>
    </xf>
    <xf numFmtId="0" fontId="8" fillId="0" borderId="0" xfId="2" applyFont="1" applyAlignment="1">
      <alignment horizontal="right" wrapText="1"/>
    </xf>
    <xf numFmtId="0" fontId="0" fillId="5" borderId="14" xfId="0" applyFill="1" applyBorder="1" applyAlignment="1">
      <alignment horizontal="center"/>
    </xf>
    <xf numFmtId="0" fontId="0" fillId="0" borderId="14" xfId="0" applyBorder="1" applyAlignment="1">
      <alignment horizontal="center"/>
    </xf>
    <xf numFmtId="44" fontId="8" fillId="0" borderId="0" xfId="2" applyNumberFormat="1" applyFont="1" applyAlignment="1">
      <alignment horizontal="center" wrapText="1"/>
    </xf>
    <xf numFmtId="0" fontId="17" fillId="0" borderId="0" xfId="2" applyFont="1"/>
    <xf numFmtId="0" fontId="18" fillId="0" borderId="0" xfId="2" applyFont="1" applyAlignment="1">
      <alignment wrapText="1"/>
    </xf>
    <xf numFmtId="0" fontId="5" fillId="0" borderId="0" xfId="2" applyAlignment="1">
      <alignment horizontal="center"/>
    </xf>
    <xf numFmtId="44" fontId="5" fillId="0" borderId="0" xfId="2" applyNumberFormat="1" applyAlignment="1">
      <alignment horizontal="center"/>
    </xf>
    <xf numFmtId="0" fontId="6" fillId="0" borderId="0" xfId="2" applyFont="1" applyAlignment="1">
      <alignment horizontal="center"/>
    </xf>
    <xf numFmtId="0" fontId="6" fillId="0" borderId="0" xfId="2" applyFont="1" applyAlignment="1">
      <alignment horizontal="center" wrapText="1"/>
    </xf>
    <xf numFmtId="0" fontId="5" fillId="0" borderId="33" xfId="2" applyBorder="1" applyAlignment="1">
      <alignment wrapText="1"/>
    </xf>
    <xf numFmtId="0" fontId="5" fillId="0" borderId="24" xfId="2" applyBorder="1" applyAlignment="1">
      <alignment wrapText="1"/>
    </xf>
    <xf numFmtId="0" fontId="5" fillId="0" borderId="27" xfId="2" applyBorder="1" applyAlignment="1">
      <alignment wrapText="1"/>
    </xf>
    <xf numFmtId="0" fontId="5" fillId="0" borderId="29" xfId="2" applyBorder="1" applyAlignment="1">
      <alignment wrapText="1"/>
    </xf>
    <xf numFmtId="0" fontId="5" fillId="0" borderId="20" xfId="2" applyBorder="1" applyAlignment="1">
      <alignment wrapText="1"/>
    </xf>
    <xf numFmtId="0" fontId="9" fillId="0" borderId="0" xfId="0" applyFont="1"/>
    <xf numFmtId="0" fontId="11" fillId="0" borderId="0" xfId="0" applyFont="1"/>
    <xf numFmtId="0" fontId="0" fillId="0" borderId="0" xfId="0" applyAlignment="1">
      <alignment vertical="center"/>
    </xf>
    <xf numFmtId="0" fontId="1" fillId="0" borderId="0" xfId="0" applyFont="1" applyAlignment="1">
      <alignment horizontal="center"/>
    </xf>
    <xf numFmtId="0" fontId="13" fillId="0" borderId="1" xfId="0" applyFont="1" applyBorder="1" applyAlignment="1">
      <alignment vertical="center" wrapText="1"/>
    </xf>
    <xf numFmtId="0" fontId="0" fillId="0" borderId="14" xfId="0" applyBorder="1" applyAlignment="1">
      <alignment horizontal="center" vertical="center"/>
    </xf>
    <xf numFmtId="0" fontId="0" fillId="0" borderId="0" xfId="0" applyAlignment="1">
      <alignment horizontal="center" vertical="center"/>
    </xf>
    <xf numFmtId="0" fontId="13" fillId="0" borderId="3" xfId="0" applyFont="1" applyBorder="1" applyAlignment="1">
      <alignment vertical="center" wrapText="1"/>
    </xf>
    <xf numFmtId="0" fontId="13" fillId="0" borderId="0" xfId="0" applyFont="1" applyAlignment="1">
      <alignment vertical="center" wrapText="1"/>
    </xf>
    <xf numFmtId="0" fontId="14" fillId="0" borderId="0" xfId="0" applyFont="1" applyAlignment="1">
      <alignment horizontal="center" vertical="center" wrapText="1"/>
    </xf>
    <xf numFmtId="0" fontId="26" fillId="0" borderId="0" xfId="0" applyFont="1"/>
    <xf numFmtId="0" fontId="12" fillId="0" borderId="0" xfId="0" applyFont="1" applyAlignment="1">
      <alignment wrapText="1"/>
    </xf>
    <xf numFmtId="0" fontId="0" fillId="0" borderId="0" xfId="0" applyAlignment="1">
      <alignment wrapText="1"/>
    </xf>
    <xf numFmtId="0" fontId="25" fillId="0" borderId="0" xfId="0" applyFont="1" applyAlignment="1">
      <alignment wrapText="1"/>
    </xf>
    <xf numFmtId="0" fontId="29" fillId="0" borderId="0" xfId="0" applyFont="1"/>
    <xf numFmtId="0" fontId="23" fillId="0" borderId="0" xfId="0" applyFont="1" applyAlignment="1">
      <alignment horizontal="center" vertical="center" wrapText="1"/>
    </xf>
    <xf numFmtId="164" fontId="14" fillId="0" borderId="0" xfId="0" applyNumberFormat="1" applyFont="1" applyAlignment="1" applyProtection="1">
      <alignment horizontal="center" vertical="center" wrapText="1"/>
      <protection locked="0"/>
    </xf>
    <xf numFmtId="0" fontId="23" fillId="0" borderId="4" xfId="0" applyFont="1" applyBorder="1" applyAlignment="1">
      <alignment horizontal="center" vertical="center" wrapText="1"/>
    </xf>
    <xf numFmtId="0" fontId="13" fillId="0" borderId="0" xfId="0" applyFont="1" applyAlignment="1" applyProtection="1">
      <alignment horizontal="center" vertical="center" wrapText="1"/>
      <protection locked="0"/>
    </xf>
    <xf numFmtId="0" fontId="30" fillId="0" borderId="0" xfId="0" applyFont="1" applyAlignment="1">
      <alignment horizontal="left" vertical="top" wrapText="1"/>
    </xf>
    <xf numFmtId="0" fontId="13" fillId="7" borderId="4" xfId="0" applyFont="1" applyFill="1" applyBorder="1" applyAlignment="1" applyProtection="1">
      <alignment horizontal="center" vertical="center" wrapText="1"/>
      <protection locked="0"/>
    </xf>
    <xf numFmtId="164" fontId="14" fillId="7" borderId="4" xfId="0" applyNumberFormat="1" applyFont="1" applyFill="1" applyBorder="1" applyAlignment="1" applyProtection="1">
      <alignment horizontal="center" vertical="center" wrapText="1"/>
      <protection locked="0"/>
    </xf>
    <xf numFmtId="164" fontId="14" fillId="7" borderId="1" xfId="0" applyNumberFormat="1" applyFont="1" applyFill="1" applyBorder="1" applyAlignment="1" applyProtection="1">
      <alignment horizontal="center" vertical="center" wrapText="1"/>
      <protection locked="0"/>
    </xf>
    <xf numFmtId="49" fontId="13" fillId="7" borderId="3" xfId="0" applyNumberFormat="1" applyFont="1" applyFill="1" applyBorder="1" applyAlignment="1">
      <alignment vertical="center" wrapText="1"/>
    </xf>
    <xf numFmtId="49" fontId="13" fillId="7" borderId="1" xfId="0" applyNumberFormat="1" applyFont="1" applyFill="1" applyBorder="1" applyAlignment="1">
      <alignment vertical="center" wrapText="1"/>
    </xf>
    <xf numFmtId="0" fontId="5" fillId="0" borderId="36" xfId="2" applyBorder="1" applyAlignment="1">
      <alignment wrapText="1"/>
    </xf>
    <xf numFmtId="0" fontId="27" fillId="7" borderId="4" xfId="0" applyFont="1" applyFill="1" applyBorder="1" applyAlignment="1">
      <alignment horizontal="center" vertical="center"/>
    </xf>
    <xf numFmtId="0" fontId="27" fillId="7" borderId="12" xfId="0" applyFont="1" applyFill="1" applyBorder="1" applyAlignment="1">
      <alignment horizontal="center" vertical="center"/>
    </xf>
    <xf numFmtId="0" fontId="27" fillId="7" borderId="1" xfId="0" applyFont="1" applyFill="1" applyBorder="1" applyAlignment="1">
      <alignment horizontal="center" vertical="center"/>
    </xf>
    <xf numFmtId="164" fontId="3" fillId="8" borderId="4" xfId="0" applyNumberFormat="1" applyFont="1" applyFill="1" applyBorder="1" applyAlignment="1" applyProtection="1">
      <alignment horizontal="right" vertical="center" wrapText="1"/>
      <protection locked="0"/>
    </xf>
    <xf numFmtId="164" fontId="3" fillId="8" borderId="12" xfId="0" applyNumberFormat="1" applyFont="1" applyFill="1" applyBorder="1" applyAlignment="1" applyProtection="1">
      <alignment horizontal="right" vertical="center" wrapText="1"/>
      <protection locked="0"/>
    </xf>
    <xf numFmtId="0" fontId="27" fillId="7" borderId="1" xfId="0" applyFont="1" applyFill="1" applyBorder="1" applyAlignment="1">
      <alignment horizontal="center" vertical="center" wrapText="1"/>
    </xf>
    <xf numFmtId="0" fontId="27" fillId="8" borderId="4" xfId="0" applyFont="1" applyFill="1" applyBorder="1" applyAlignment="1">
      <alignment horizontal="center" vertical="center"/>
    </xf>
    <xf numFmtId="0" fontId="4" fillId="2" borderId="2" xfId="0" applyFont="1" applyFill="1" applyBorder="1" applyAlignment="1">
      <alignment vertical="center" wrapText="1"/>
    </xf>
    <xf numFmtId="164" fontId="3" fillId="8" borderId="1" xfId="0" applyNumberFormat="1" applyFont="1" applyFill="1" applyBorder="1" applyAlignment="1" applyProtection="1">
      <alignment horizontal="right" vertical="center" wrapText="1"/>
      <protection locked="0"/>
    </xf>
    <xf numFmtId="0" fontId="34" fillId="6" borderId="14" xfId="2" applyFont="1" applyFill="1" applyBorder="1" applyAlignment="1">
      <alignment horizontal="center" wrapText="1"/>
    </xf>
    <xf numFmtId="0" fontId="35" fillId="8" borderId="23" xfId="2" applyFont="1" applyFill="1" applyBorder="1" applyAlignment="1" applyProtection="1">
      <alignment horizontal="center"/>
      <protection locked="0"/>
    </xf>
    <xf numFmtId="164" fontId="36" fillId="0" borderId="18" xfId="1" applyNumberFormat="1" applyFont="1" applyBorder="1" applyAlignment="1">
      <alignment horizontal="center" wrapText="1"/>
    </xf>
    <xf numFmtId="0" fontId="34" fillId="6" borderId="16" xfId="2" applyFont="1" applyFill="1" applyBorder="1" applyAlignment="1">
      <alignment horizontal="center" wrapText="1"/>
    </xf>
    <xf numFmtId="0" fontId="35" fillId="8" borderId="25" xfId="2" applyFont="1" applyFill="1" applyBorder="1" applyAlignment="1" applyProtection="1">
      <alignment horizontal="center"/>
      <protection locked="0"/>
    </xf>
    <xf numFmtId="164" fontId="36" fillId="0" borderId="17" xfId="1" applyNumberFormat="1" applyFont="1" applyBorder="1" applyAlignment="1">
      <alignment horizontal="center" wrapText="1"/>
    </xf>
    <xf numFmtId="0" fontId="34" fillId="6" borderId="15" xfId="2" applyFont="1" applyFill="1" applyBorder="1" applyAlignment="1">
      <alignment horizontal="center" wrapText="1"/>
    </xf>
    <xf numFmtId="0" fontId="35" fillId="8" borderId="26" xfId="2" applyFont="1" applyFill="1" applyBorder="1" applyAlignment="1" applyProtection="1">
      <alignment horizontal="center"/>
      <protection locked="0"/>
    </xf>
    <xf numFmtId="164" fontId="36" fillId="0" borderId="19" xfId="1" applyNumberFormat="1" applyFont="1" applyBorder="1" applyAlignment="1">
      <alignment horizontal="center" wrapText="1"/>
    </xf>
    <xf numFmtId="0" fontId="34" fillId="6" borderId="34" xfId="2" applyFont="1" applyFill="1" applyBorder="1" applyAlignment="1">
      <alignment horizontal="center" wrapText="1"/>
    </xf>
    <xf numFmtId="0" fontId="35" fillId="8" borderId="32" xfId="2" applyFont="1" applyFill="1" applyBorder="1" applyAlignment="1" applyProtection="1">
      <alignment horizontal="center"/>
      <protection locked="0"/>
    </xf>
    <xf numFmtId="164" fontId="36" fillId="0" borderId="4" xfId="1" applyNumberFormat="1" applyFont="1" applyBorder="1" applyAlignment="1">
      <alignment horizontal="center" wrapText="1"/>
    </xf>
    <xf numFmtId="0" fontId="34" fillId="6" borderId="35" xfId="2" applyFont="1" applyFill="1" applyBorder="1" applyAlignment="1">
      <alignment horizontal="center" wrapText="1"/>
    </xf>
    <xf numFmtId="0" fontId="35" fillId="8" borderId="28" xfId="2" applyFont="1" applyFill="1" applyBorder="1" applyAlignment="1" applyProtection="1">
      <alignment horizontal="center"/>
      <protection locked="0"/>
    </xf>
    <xf numFmtId="164" fontId="36" fillId="0" borderId="30" xfId="1" applyNumberFormat="1" applyFont="1" applyBorder="1" applyAlignment="1">
      <alignment horizontal="center" wrapText="1"/>
    </xf>
    <xf numFmtId="164" fontId="36" fillId="0" borderId="36" xfId="1" applyNumberFormat="1" applyFont="1" applyBorder="1" applyAlignment="1">
      <alignment horizontal="center" wrapText="1"/>
    </xf>
    <xf numFmtId="164" fontId="36" fillId="0" borderId="37" xfId="1" applyNumberFormat="1" applyFont="1" applyBorder="1" applyAlignment="1">
      <alignment horizontal="center" wrapText="1"/>
    </xf>
    <xf numFmtId="164" fontId="36" fillId="0" borderId="38" xfId="1" applyNumberFormat="1" applyFont="1" applyBorder="1" applyAlignment="1">
      <alignment horizontal="center" wrapText="1"/>
    </xf>
    <xf numFmtId="0" fontId="4" fillId="2" borderId="1" xfId="0" applyFont="1" applyFill="1" applyBorder="1" applyAlignment="1">
      <alignment vertical="center" wrapText="1"/>
    </xf>
    <xf numFmtId="49" fontId="5" fillId="0" borderId="37" xfId="2" applyNumberFormat="1" applyBorder="1" applyAlignment="1">
      <alignment horizontal="right" wrapText="1"/>
    </xf>
    <xf numFmtId="49" fontId="5" fillId="0" borderId="38" xfId="2" applyNumberFormat="1" applyBorder="1" applyAlignment="1">
      <alignment horizontal="right" wrapText="1"/>
    </xf>
    <xf numFmtId="0" fontId="34" fillId="6" borderId="27" xfId="2" applyFont="1" applyFill="1" applyBorder="1" applyAlignment="1">
      <alignment horizontal="center" wrapText="1"/>
    </xf>
    <xf numFmtId="0" fontId="34" fillId="6" borderId="29" xfId="2" applyFont="1" applyFill="1" applyBorder="1" applyAlignment="1">
      <alignment horizontal="center" wrapText="1"/>
    </xf>
    <xf numFmtId="0" fontId="34" fillId="6" borderId="20" xfId="2" applyFont="1" applyFill="1" applyBorder="1" applyAlignment="1">
      <alignment horizontal="center" wrapText="1"/>
    </xf>
    <xf numFmtId="0" fontId="35" fillId="8" borderId="27" xfId="2" applyFont="1" applyFill="1" applyBorder="1" applyAlignment="1" applyProtection="1">
      <alignment horizontal="center"/>
      <protection locked="0"/>
    </xf>
    <xf numFmtId="0" fontId="35" fillId="8" borderId="24" xfId="2" applyFont="1" applyFill="1" applyBorder="1" applyAlignment="1" applyProtection="1">
      <alignment horizontal="center"/>
      <protection locked="0"/>
    </xf>
    <xf numFmtId="0" fontId="35" fillId="8" borderId="33" xfId="2" applyFont="1" applyFill="1" applyBorder="1" applyAlignment="1" applyProtection="1">
      <alignment horizontal="center"/>
      <protection locked="0"/>
    </xf>
    <xf numFmtId="0" fontId="39" fillId="0" borderId="0" xfId="0" applyFont="1"/>
    <xf numFmtId="0" fontId="39" fillId="0" borderId="0" xfId="0" applyFont="1" applyAlignment="1">
      <alignment horizontal="center" vertical="center"/>
    </xf>
    <xf numFmtId="0" fontId="41" fillId="0" borderId="0" xfId="0" applyFont="1" applyAlignment="1">
      <alignment horizontal="center" vertical="center" wrapText="1"/>
    </xf>
    <xf numFmtId="0" fontId="42" fillId="0" borderId="0" xfId="0" applyFont="1"/>
    <xf numFmtId="0" fontId="16" fillId="3" borderId="31" xfId="2" applyFont="1" applyFill="1" applyBorder="1" applyAlignment="1">
      <alignment vertical="center" wrapText="1"/>
    </xf>
    <xf numFmtId="0" fontId="19" fillId="3" borderId="6"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43" fillId="3" borderId="1" xfId="0" applyFont="1" applyFill="1" applyBorder="1" applyAlignment="1">
      <alignment vertical="center" wrapText="1"/>
    </xf>
    <xf numFmtId="0" fontId="43" fillId="3" borderId="2" xfId="0" applyFont="1" applyFill="1" applyBorder="1" applyAlignment="1">
      <alignment vertical="center" wrapText="1"/>
    </xf>
    <xf numFmtId="0" fontId="4" fillId="10" borderId="3" xfId="0" applyFont="1" applyFill="1" applyBorder="1" applyAlignment="1">
      <alignment vertical="center" wrapText="1"/>
    </xf>
    <xf numFmtId="0" fontId="4" fillId="10" borderId="1" xfId="0" applyFont="1" applyFill="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43" fillId="3" borderId="10" xfId="0" applyFont="1" applyFill="1" applyBorder="1" applyAlignment="1">
      <alignment vertical="center" wrapText="1"/>
    </xf>
    <xf numFmtId="0" fontId="4" fillId="10" borderId="13" xfId="0" applyFont="1" applyFill="1" applyBorder="1" applyAlignment="1">
      <alignment vertical="center" wrapText="1"/>
    </xf>
    <xf numFmtId="164" fontId="48" fillId="4" borderId="5" xfId="0" applyNumberFormat="1" applyFont="1" applyFill="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164" fontId="3" fillId="0" borderId="4" xfId="0" applyNumberFormat="1" applyFont="1" applyBorder="1" applyAlignment="1">
      <alignment vertical="center" wrapText="1"/>
    </xf>
    <xf numFmtId="0" fontId="43" fillId="3" borderId="6" xfId="0" applyFont="1" applyFill="1" applyBorder="1" applyAlignment="1">
      <alignment horizontal="left" vertical="center" wrapText="1"/>
    </xf>
    <xf numFmtId="0" fontId="4" fillId="0" borderId="6" xfId="0" applyFont="1" applyBorder="1" applyAlignment="1">
      <alignment vertical="center" wrapText="1"/>
    </xf>
    <xf numFmtId="0" fontId="43" fillId="3" borderId="11" xfId="0" applyFont="1" applyFill="1" applyBorder="1" applyAlignment="1">
      <alignment vertical="center" wrapText="1"/>
    </xf>
    <xf numFmtId="164" fontId="47" fillId="3" borderId="1" xfId="0" applyNumberFormat="1" applyFont="1" applyFill="1" applyBorder="1" applyAlignment="1">
      <alignment vertical="center" wrapText="1"/>
    </xf>
    <xf numFmtId="0" fontId="40" fillId="2" borderId="1" xfId="0" applyFont="1" applyFill="1" applyBorder="1" applyAlignment="1">
      <alignment vertical="center" wrapText="1"/>
    </xf>
    <xf numFmtId="0" fontId="40" fillId="2" borderId="2" xfId="0" applyFont="1" applyFill="1" applyBorder="1" applyAlignment="1">
      <alignment horizontal="center" vertical="center" wrapText="1"/>
    </xf>
    <xf numFmtId="0" fontId="43" fillId="3" borderId="6" xfId="0" applyFont="1" applyFill="1" applyBorder="1" applyAlignment="1">
      <alignment vertical="center" wrapText="1"/>
    </xf>
    <xf numFmtId="164" fontId="39" fillId="3" borderId="2" xfId="0" applyNumberFormat="1" applyFont="1" applyFill="1" applyBorder="1" applyAlignment="1">
      <alignment vertical="center"/>
    </xf>
    <xf numFmtId="0" fontId="45" fillId="9" borderId="6" xfId="0" applyFont="1" applyFill="1" applyBorder="1"/>
    <xf numFmtId="164" fontId="39" fillId="9" borderId="2" xfId="1" applyNumberFormat="1" applyFont="1" applyFill="1" applyBorder="1" applyAlignment="1" applyProtection="1">
      <alignment horizontal="right"/>
    </xf>
    <xf numFmtId="0" fontId="37" fillId="4" borderId="6" xfId="0" applyFont="1" applyFill="1" applyBorder="1"/>
    <xf numFmtId="164" fontId="37" fillId="4" borderId="2" xfId="0" applyNumberFormat="1" applyFont="1" applyFill="1" applyBorder="1"/>
    <xf numFmtId="0" fontId="0" fillId="0" borderId="0" xfId="0" applyAlignment="1">
      <alignment horizontal="left" vertical="top" wrapText="1"/>
    </xf>
    <xf numFmtId="0" fontId="27" fillId="0" borderId="4" xfId="0" applyFont="1" applyBorder="1" applyAlignment="1">
      <alignment horizontal="center" vertical="center"/>
    </xf>
    <xf numFmtId="0" fontId="43" fillId="0" borderId="0" xfId="0" applyFont="1" applyAlignment="1">
      <alignment vertical="center" wrapText="1"/>
    </xf>
    <xf numFmtId="0" fontId="27" fillId="0" borderId="0" xfId="0" applyFont="1" applyAlignment="1">
      <alignment horizontal="center" vertical="center"/>
    </xf>
    <xf numFmtId="0" fontId="48" fillId="0" borderId="0" xfId="0" applyFont="1" applyAlignment="1">
      <alignment vertical="center" wrapText="1"/>
    </xf>
    <xf numFmtId="164" fontId="48" fillId="0" borderId="0" xfId="0" applyNumberFormat="1" applyFont="1" applyAlignment="1">
      <alignment vertical="center" wrapText="1"/>
    </xf>
    <xf numFmtId="164" fontId="48" fillId="4" borderId="1" xfId="0" applyNumberFormat="1" applyFont="1" applyFill="1" applyBorder="1" applyAlignment="1">
      <alignment vertical="center" wrapText="1"/>
    </xf>
    <xf numFmtId="0" fontId="0" fillId="7" borderId="39" xfId="0" applyFill="1" applyBorder="1" applyAlignment="1">
      <alignment horizontal="left" vertical="top" wrapText="1"/>
    </xf>
    <xf numFmtId="0" fontId="0" fillId="7" borderId="40" xfId="0" applyFill="1" applyBorder="1" applyAlignment="1">
      <alignment horizontal="left" vertical="top" wrapText="1"/>
    </xf>
    <xf numFmtId="0" fontId="0" fillId="7" borderId="41" xfId="0" applyFill="1" applyBorder="1" applyAlignment="1">
      <alignment horizontal="left" vertical="top" wrapText="1"/>
    </xf>
    <xf numFmtId="0" fontId="0" fillId="7" borderId="42" xfId="0" applyFill="1" applyBorder="1" applyAlignment="1">
      <alignment horizontal="left" vertical="top" wrapText="1"/>
    </xf>
    <xf numFmtId="0" fontId="0" fillId="7" borderId="0" xfId="0" applyFill="1" applyAlignment="1">
      <alignment horizontal="left" vertical="top" wrapText="1"/>
    </xf>
    <xf numFmtId="0" fontId="0" fillId="7" borderId="43" xfId="0" applyFill="1" applyBorder="1" applyAlignment="1">
      <alignment horizontal="left" vertical="top" wrapText="1"/>
    </xf>
    <xf numFmtId="0" fontId="0" fillId="7" borderId="44" xfId="0" applyFill="1" applyBorder="1" applyAlignment="1">
      <alignment horizontal="left" vertical="top" wrapText="1"/>
    </xf>
    <xf numFmtId="0" fontId="0" fillId="7" borderId="45" xfId="0" applyFill="1" applyBorder="1" applyAlignment="1">
      <alignment horizontal="left" vertical="top" wrapText="1"/>
    </xf>
    <xf numFmtId="0" fontId="0" fillId="7" borderId="28" xfId="0" applyFill="1" applyBorder="1" applyAlignment="1">
      <alignment horizontal="left" vertical="top" wrapText="1"/>
    </xf>
    <xf numFmtId="0" fontId="0" fillId="8" borderId="39" xfId="0" applyFill="1" applyBorder="1" applyAlignment="1">
      <alignment horizontal="left" vertical="top" wrapText="1"/>
    </xf>
    <xf numFmtId="0" fontId="0" fillId="8" borderId="40" xfId="0" applyFill="1" applyBorder="1" applyAlignment="1">
      <alignment horizontal="left" vertical="top" wrapText="1"/>
    </xf>
    <xf numFmtId="0" fontId="0" fillId="8" borderId="41" xfId="0" applyFill="1" applyBorder="1" applyAlignment="1">
      <alignment horizontal="left" vertical="top" wrapText="1"/>
    </xf>
    <xf numFmtId="0" fontId="0" fillId="8" borderId="42" xfId="0" applyFill="1" applyBorder="1" applyAlignment="1">
      <alignment horizontal="left" vertical="top" wrapText="1"/>
    </xf>
    <xf numFmtId="0" fontId="0" fillId="8" borderId="0" xfId="0" applyFill="1" applyAlignment="1">
      <alignment horizontal="left" vertical="top" wrapText="1"/>
    </xf>
    <xf numFmtId="0" fontId="0" fillId="8" borderId="43" xfId="0" applyFill="1" applyBorder="1" applyAlignment="1">
      <alignment horizontal="left" vertical="top" wrapText="1"/>
    </xf>
    <xf numFmtId="0" fontId="0" fillId="8" borderId="42" xfId="0" applyFill="1" applyBorder="1"/>
    <xf numFmtId="0" fontId="0" fillId="8" borderId="0" xfId="0" applyFill="1"/>
    <xf numFmtId="0" fontId="0" fillId="8" borderId="43" xfId="0" applyFill="1" applyBorder="1"/>
    <xf numFmtId="0" fontId="0" fillId="8" borderId="44" xfId="0" applyFill="1" applyBorder="1"/>
    <xf numFmtId="0" fontId="0" fillId="8" borderId="45" xfId="0" applyFill="1" applyBorder="1"/>
    <xf numFmtId="0" fontId="0" fillId="8" borderId="28" xfId="0" applyFill="1" applyBorder="1"/>
    <xf numFmtId="0" fontId="40" fillId="2" borderId="6" xfId="0" applyFont="1" applyFill="1" applyBorder="1" applyAlignment="1">
      <alignment horizontal="left" vertical="center" wrapText="1"/>
    </xf>
    <xf numFmtId="0" fontId="40" fillId="2" borderId="7"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30" fillId="7" borderId="6" xfId="0" applyFont="1" applyFill="1" applyBorder="1" applyAlignment="1">
      <alignment horizontal="left" vertical="top" wrapText="1"/>
    </xf>
    <xf numFmtId="0" fontId="30" fillId="7" borderId="7" xfId="0" applyFont="1" applyFill="1" applyBorder="1" applyAlignment="1">
      <alignment horizontal="left" vertical="top" wrapText="1"/>
    </xf>
    <xf numFmtId="0" fontId="30" fillId="7" borderId="2" xfId="0" applyFont="1" applyFill="1" applyBorder="1" applyAlignment="1">
      <alignment horizontal="left" vertical="top" wrapText="1"/>
    </xf>
    <xf numFmtId="0" fontId="40" fillId="2" borderId="6" xfId="0" applyFont="1" applyFill="1" applyBorder="1" applyAlignment="1">
      <alignment horizontal="left" vertical="top" wrapText="1"/>
    </xf>
    <xf numFmtId="0" fontId="40" fillId="2" borderId="7" xfId="0" applyFont="1" applyFill="1" applyBorder="1" applyAlignment="1">
      <alignment horizontal="left" vertical="top" wrapText="1"/>
    </xf>
    <xf numFmtId="0" fontId="40" fillId="2" borderId="2" xfId="0" applyFont="1" applyFill="1" applyBorder="1" applyAlignment="1">
      <alignment horizontal="left" vertical="top" wrapText="1"/>
    </xf>
    <xf numFmtId="0" fontId="40" fillId="2" borderId="6" xfId="0" applyFont="1" applyFill="1" applyBorder="1" applyAlignment="1">
      <alignment vertical="center" wrapText="1"/>
    </xf>
    <xf numFmtId="0" fontId="40" fillId="2" borderId="2" xfId="0" applyFont="1" applyFill="1" applyBorder="1" applyAlignment="1">
      <alignment vertical="center" wrapText="1"/>
    </xf>
    <xf numFmtId="0" fontId="40" fillId="2" borderId="7" xfId="0" applyFont="1" applyFill="1" applyBorder="1" applyAlignment="1">
      <alignment vertical="center" wrapText="1"/>
    </xf>
    <xf numFmtId="0" fontId="24" fillId="7" borderId="8" xfId="0" applyFont="1" applyFill="1" applyBorder="1" applyAlignment="1" applyProtection="1">
      <alignment horizontal="left" vertical="top" wrapText="1"/>
      <protection locked="0"/>
    </xf>
    <xf numFmtId="0" fontId="24" fillId="7" borderId="9" xfId="0" applyFont="1" applyFill="1" applyBorder="1" applyAlignment="1" applyProtection="1">
      <alignment horizontal="left" vertical="top" wrapText="1"/>
      <protection locked="0"/>
    </xf>
    <xf numFmtId="0" fontId="24" fillId="7" borderId="10" xfId="0" applyFont="1" applyFill="1" applyBorder="1" applyAlignment="1" applyProtection="1">
      <alignment horizontal="left" vertical="top" wrapText="1"/>
      <protection locked="0"/>
    </xf>
    <xf numFmtId="0" fontId="24" fillId="7" borderId="13" xfId="0" applyFont="1" applyFill="1" applyBorder="1" applyAlignment="1" applyProtection="1">
      <alignment horizontal="left" vertical="top" wrapText="1"/>
      <protection locked="0"/>
    </xf>
    <xf numFmtId="0" fontId="24" fillId="7" borderId="0" xfId="0" applyFont="1" applyFill="1" applyAlignment="1" applyProtection="1">
      <alignment horizontal="left" vertical="top" wrapText="1"/>
      <protection locked="0"/>
    </xf>
    <xf numFmtId="0" fontId="24" fillId="7" borderId="12" xfId="0" applyFont="1" applyFill="1" applyBorder="1" applyAlignment="1" applyProtection="1">
      <alignment horizontal="left" vertical="top" wrapText="1"/>
      <protection locked="0"/>
    </xf>
    <xf numFmtId="0" fontId="24" fillId="7" borderId="20" xfId="0" applyFont="1" applyFill="1" applyBorder="1" applyAlignment="1" applyProtection="1">
      <alignment horizontal="left" vertical="top" wrapText="1"/>
      <protection locked="0"/>
    </xf>
    <xf numFmtId="0" fontId="24" fillId="7" borderId="21" xfId="0" applyFont="1" applyFill="1" applyBorder="1" applyAlignment="1" applyProtection="1">
      <alignment horizontal="left" vertical="top" wrapText="1"/>
      <protection locked="0"/>
    </xf>
    <xf numFmtId="0" fontId="24" fillId="7" borderId="4" xfId="0" applyFont="1" applyFill="1" applyBorder="1" applyAlignment="1" applyProtection="1">
      <alignment horizontal="left" vertical="top" wrapText="1"/>
      <protection locked="0"/>
    </xf>
    <xf numFmtId="0" fontId="38" fillId="3" borderId="6" xfId="0" applyFont="1" applyFill="1" applyBorder="1" applyAlignment="1">
      <alignment vertical="top" wrapText="1"/>
    </xf>
    <xf numFmtId="0" fontId="38" fillId="3" borderId="7" xfId="0" applyFont="1" applyFill="1" applyBorder="1" applyAlignment="1">
      <alignment vertical="top"/>
    </xf>
    <xf numFmtId="0" fontId="38" fillId="3" borderId="2" xfId="0" applyFont="1" applyFill="1" applyBorder="1" applyAlignment="1">
      <alignment vertical="top"/>
    </xf>
    <xf numFmtId="0" fontId="13" fillId="0" borderId="6" xfId="0" applyFont="1" applyBorder="1" applyAlignment="1">
      <alignment horizontal="left" vertical="top" wrapText="1"/>
    </xf>
    <xf numFmtId="0" fontId="0" fillId="0" borderId="7" xfId="0" applyBorder="1"/>
    <xf numFmtId="0" fontId="0" fillId="0" borderId="2" xfId="0" applyBorder="1"/>
    <xf numFmtId="0" fontId="7" fillId="2" borderId="6" xfId="2" applyFont="1" applyFill="1" applyBorder="1" applyAlignment="1">
      <alignment wrapText="1"/>
    </xf>
    <xf numFmtId="0" fontId="7" fillId="2" borderId="7" xfId="2" applyFont="1"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20" fillId="3" borderId="22" xfId="0" applyFont="1" applyFill="1" applyBorder="1" applyAlignment="1">
      <alignment wrapText="1"/>
    </xf>
    <xf numFmtId="0" fontId="22" fillId="3" borderId="23" xfId="0" applyFont="1" applyFill="1" applyBorder="1" applyAlignment="1">
      <alignment wrapText="1"/>
    </xf>
    <xf numFmtId="0" fontId="7" fillId="2" borderId="8" xfId="2" applyFont="1" applyFill="1" applyBorder="1" applyAlignment="1">
      <alignment wrapText="1"/>
    </xf>
    <xf numFmtId="0" fontId="7" fillId="2" borderId="9" xfId="2" applyFont="1" applyFill="1" applyBorder="1" applyAlignment="1">
      <alignment wrapText="1"/>
    </xf>
    <xf numFmtId="0" fontId="0" fillId="2" borderId="9" xfId="0" applyFill="1" applyBorder="1"/>
    <xf numFmtId="0" fontId="0" fillId="2" borderId="10" xfId="0" applyFill="1" applyBorder="1"/>
    <xf numFmtId="0" fontId="0" fillId="2" borderId="7" xfId="0" applyFill="1" applyBorder="1" applyAlignment="1">
      <alignment wrapText="1"/>
    </xf>
    <xf numFmtId="0" fontId="0" fillId="2" borderId="2" xfId="0" applyFill="1" applyBorder="1" applyAlignment="1">
      <alignment wrapText="1"/>
    </xf>
    <xf numFmtId="0" fontId="0" fillId="2" borderId="7" xfId="0" applyFill="1" applyBorder="1"/>
    <xf numFmtId="0" fontId="0" fillId="2" borderId="2" xfId="0" applyFill="1" applyBorder="1"/>
    <xf numFmtId="0" fontId="7" fillId="2" borderId="2" xfId="2" applyFont="1" applyFill="1" applyBorder="1" applyAlignment="1">
      <alignment wrapText="1"/>
    </xf>
    <xf numFmtId="164" fontId="3" fillId="10" borderId="6" xfId="0" applyNumberFormat="1" applyFont="1" applyFill="1" applyBorder="1" applyAlignment="1">
      <alignment horizontal="right" vertical="center" wrapText="1"/>
    </xf>
    <xf numFmtId="164" fontId="3" fillId="10" borderId="2" xfId="0" applyNumberFormat="1" applyFont="1" applyFill="1" applyBorder="1" applyAlignment="1">
      <alignment horizontal="right" vertical="center" wrapText="1"/>
    </xf>
    <xf numFmtId="0" fontId="48" fillId="4" borderId="8" xfId="0" applyFont="1" applyFill="1" applyBorder="1" applyAlignment="1">
      <alignment vertical="center" wrapText="1"/>
    </xf>
    <xf numFmtId="0" fontId="48" fillId="4" borderId="10" xfId="0" applyFont="1" applyFill="1" applyBorder="1" applyAlignment="1">
      <alignment vertical="center" wrapText="1"/>
    </xf>
    <xf numFmtId="164" fontId="48" fillId="4" borderId="6" xfId="0" applyNumberFormat="1" applyFont="1" applyFill="1" applyBorder="1" applyAlignment="1">
      <alignment horizontal="right" vertical="center" wrapText="1"/>
    </xf>
    <xf numFmtId="164" fontId="48" fillId="4" borderId="2" xfId="0" applyNumberFormat="1" applyFont="1" applyFill="1" applyBorder="1" applyAlignment="1">
      <alignment horizontal="right" vertical="center" wrapText="1"/>
    </xf>
    <xf numFmtId="0" fontId="1" fillId="8" borderId="6" xfId="0" applyFont="1" applyFill="1" applyBorder="1" applyProtection="1">
      <protection locked="0"/>
    </xf>
    <xf numFmtId="0" fontId="1" fillId="8" borderId="2" xfId="0" applyFont="1" applyFill="1" applyBorder="1" applyProtection="1">
      <protection locked="0"/>
    </xf>
    <xf numFmtId="0" fontId="46" fillId="3" borderId="6" xfId="0" applyFont="1" applyFill="1" applyBorder="1" applyAlignment="1">
      <alignment vertical="center" wrapText="1"/>
    </xf>
    <xf numFmtId="0" fontId="46" fillId="3" borderId="7" xfId="0" applyFont="1" applyFill="1" applyBorder="1" applyAlignment="1">
      <alignment vertical="center" wrapText="1"/>
    </xf>
    <xf numFmtId="0" fontId="46" fillId="3" borderId="2" xfId="0" applyFont="1" applyFill="1" applyBorder="1" applyAlignment="1">
      <alignment vertical="center" wrapText="1"/>
    </xf>
    <xf numFmtId="0" fontId="48" fillId="4" borderId="6" xfId="0" applyFont="1" applyFill="1" applyBorder="1" applyAlignment="1">
      <alignment vertical="center"/>
    </xf>
    <xf numFmtId="0" fontId="48" fillId="4" borderId="7" xfId="0" applyFont="1" applyFill="1" applyBorder="1" applyAlignment="1">
      <alignment vertical="center"/>
    </xf>
    <xf numFmtId="0" fontId="48" fillId="4" borderId="2" xfId="0" applyFont="1" applyFill="1" applyBorder="1" applyAlignment="1">
      <alignment vertical="center"/>
    </xf>
    <xf numFmtId="0" fontId="43" fillId="3" borderId="6" xfId="0" applyFont="1" applyFill="1" applyBorder="1" applyAlignment="1">
      <alignment horizontal="left" vertical="center" wrapText="1"/>
    </xf>
    <xf numFmtId="0" fontId="43" fillId="3" borderId="2" xfId="0" applyFont="1" applyFill="1" applyBorder="1" applyAlignment="1">
      <alignment horizontal="left" vertical="center" wrapText="1"/>
    </xf>
    <xf numFmtId="164" fontId="48" fillId="4" borderId="8" xfId="0" applyNumberFormat="1" applyFont="1" applyFill="1" applyBorder="1" applyAlignment="1">
      <alignment horizontal="right" vertical="center" wrapText="1"/>
    </xf>
    <xf numFmtId="164" fontId="48" fillId="4" borderId="9" xfId="0" applyNumberFormat="1" applyFont="1" applyFill="1" applyBorder="1" applyAlignment="1">
      <alignment horizontal="right" vertical="center" wrapText="1"/>
    </xf>
    <xf numFmtId="164" fontId="3" fillId="0" borderId="6"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8" fillId="4" borderId="9" xfId="0" applyFont="1" applyFill="1" applyBorder="1" applyAlignment="1">
      <alignment vertical="center" wrapText="1"/>
    </xf>
    <xf numFmtId="0" fontId="48" fillId="4" borderId="13" xfId="0" applyFont="1" applyFill="1" applyBorder="1" applyAlignment="1">
      <alignment vertical="center" wrapText="1"/>
    </xf>
    <xf numFmtId="0" fontId="48" fillId="4" borderId="0" xfId="0" applyFont="1" applyFill="1" applyAlignment="1">
      <alignment vertical="center" wrapText="1"/>
    </xf>
    <xf numFmtId="0" fontId="48" fillId="4" borderId="12" xfId="0" applyFont="1" applyFill="1" applyBorder="1" applyAlignment="1">
      <alignment vertical="center" wrapText="1"/>
    </xf>
    <xf numFmtId="164" fontId="48" fillId="4" borderId="13" xfId="0" applyNumberFormat="1" applyFont="1" applyFill="1" applyBorder="1" applyAlignment="1">
      <alignment horizontal="right" vertical="center" wrapText="1"/>
    </xf>
    <xf numFmtId="164" fontId="48" fillId="4" borderId="0" xfId="0" applyNumberFormat="1" applyFont="1" applyFill="1" applyAlignment="1">
      <alignment horizontal="right" vertical="center" wrapText="1"/>
    </xf>
    <xf numFmtId="164" fontId="46" fillId="3" borderId="6" xfId="0" applyNumberFormat="1" applyFont="1" applyFill="1" applyBorder="1" applyAlignment="1">
      <alignment horizontal="right" vertical="center" wrapText="1"/>
    </xf>
    <xf numFmtId="164" fontId="46" fillId="3" borderId="2" xfId="0" applyNumberFormat="1" applyFont="1" applyFill="1" applyBorder="1" applyAlignment="1">
      <alignment horizontal="righ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8" fillId="4" borderId="6" xfId="0" applyFont="1" applyFill="1" applyBorder="1" applyAlignment="1">
      <alignment vertical="center" wrapText="1"/>
    </xf>
    <xf numFmtId="0" fontId="48" fillId="4" borderId="7" xfId="0" applyFont="1" applyFill="1" applyBorder="1" applyAlignment="1">
      <alignment vertical="center" wrapText="1"/>
    </xf>
    <xf numFmtId="0" fontId="48" fillId="4" borderId="2" xfId="0" applyFont="1" applyFill="1" applyBorder="1" applyAlignment="1">
      <alignment vertical="center" wrapText="1"/>
    </xf>
    <xf numFmtId="164" fontId="3" fillId="0" borderId="20" xfId="0" applyNumberFormat="1" applyFont="1" applyBorder="1" applyAlignment="1" applyProtection="1">
      <alignment horizontal="right" vertical="center" wrapText="1"/>
      <protection locked="0"/>
    </xf>
    <xf numFmtId="164" fontId="3" fillId="0" borderId="4" xfId="0" applyNumberFormat="1" applyFont="1" applyBorder="1" applyAlignment="1" applyProtection="1">
      <alignment horizontal="right" vertical="center" wrapText="1"/>
      <protection locked="0"/>
    </xf>
    <xf numFmtId="164" fontId="3" fillId="0" borderId="13" xfId="0" applyNumberFormat="1" applyFont="1" applyBorder="1" applyAlignment="1" applyProtection="1">
      <alignment horizontal="right" vertical="center" wrapText="1"/>
      <protection locked="0"/>
    </xf>
    <xf numFmtId="164" fontId="3" fillId="0" borderId="12" xfId="0" applyNumberFormat="1" applyFont="1" applyBorder="1" applyAlignment="1" applyProtection="1">
      <alignment horizontal="right" vertical="center" wrapText="1"/>
      <protection locked="0"/>
    </xf>
    <xf numFmtId="164" fontId="47" fillId="3" borderId="6" xfId="0" applyNumberFormat="1" applyFont="1" applyFill="1" applyBorder="1" applyAlignment="1">
      <alignment horizontal="right" vertical="center" wrapText="1"/>
    </xf>
    <xf numFmtId="164" fontId="47" fillId="3" borderId="2" xfId="0" applyNumberFormat="1" applyFont="1" applyFill="1" applyBorder="1" applyAlignment="1">
      <alignment horizontal="right" vertical="center" wrapText="1"/>
    </xf>
  </cellXfs>
  <cellStyles count="3">
    <cellStyle name="Normal" xfId="0" builtinId="0"/>
    <cellStyle name="Normal 2" xfId="2" xr:uid="{00000000-0005-0000-0000-000001000000}"/>
    <cellStyle name="Valuta" xfId="1" builtinId="4"/>
  </cellStyles>
  <dxfs count="204">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b/>
        <i val="0"/>
        <color theme="0"/>
      </font>
      <fill>
        <patternFill patternType="solid">
          <bgColor rgb="FFFA3000"/>
        </patternFill>
      </fill>
    </dxf>
    <dxf>
      <font>
        <b/>
        <i val="0"/>
        <color theme="0"/>
      </font>
      <fill>
        <patternFill patternType="solid">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ill>
        <patternFill>
          <bgColor rgb="FFFFC00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b/>
        <i val="0"/>
        <color theme="0"/>
      </font>
      <fill>
        <patternFill patternType="solid">
          <bgColor rgb="FFFA3000"/>
        </patternFill>
      </fill>
    </dxf>
    <dxf>
      <font>
        <b/>
        <i val="0"/>
        <color theme="0"/>
      </font>
      <fill>
        <patternFill patternType="solid">
          <bgColor rgb="FF92D050"/>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i val="0"/>
        <color theme="0"/>
      </font>
      <fill>
        <patternFill patternType="solid">
          <bgColor rgb="FF92D050"/>
        </patternFill>
      </fill>
    </dxf>
    <dxf>
      <font>
        <b/>
        <i val="0"/>
        <color theme="0"/>
      </font>
      <fill>
        <patternFill patternType="solid">
          <bgColor rgb="FFFA3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00FF"/>
      <color rgb="FFFA3000"/>
      <color rgb="FFFF4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dda.se/upphandling-och-ramavtal/ramavtal-och-avtalskategorier/valfardsteknologi/trygghetslarm-och-larmmottagning-2019/trygghetslarm-och-larmmottagning-2019/"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299041</xdr:colOff>
      <xdr:row>31</xdr:row>
      <xdr:rowOff>55378</xdr:rowOff>
    </xdr:from>
    <xdr:to>
      <xdr:col>7</xdr:col>
      <xdr:colOff>254738</xdr:colOff>
      <xdr:row>40</xdr:row>
      <xdr:rowOff>66454</xdr:rowOff>
    </xdr:to>
    <xdr:sp macro="" textlink="">
      <xdr:nvSpPr>
        <xdr:cNvPr id="2" name="textruta 1">
          <a:hlinkClick xmlns:r="http://schemas.openxmlformats.org/officeDocument/2006/relationships" r:id="rId1"/>
          <a:extLst>
            <a:ext uri="{FF2B5EF4-FFF2-40B4-BE49-F238E27FC236}">
              <a16:creationId xmlns:a16="http://schemas.microsoft.com/office/drawing/2014/main" id="{90A3D55C-0490-8CAB-17C4-BDFD2CA3A013}"/>
            </a:ext>
          </a:extLst>
        </xdr:cNvPr>
        <xdr:cNvSpPr txBox="1"/>
      </xdr:nvSpPr>
      <xdr:spPr>
        <a:xfrm>
          <a:off x="930349" y="7066221"/>
          <a:ext cx="3743546" cy="17056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Tänk på att!</a:t>
          </a:r>
        </a:p>
        <a:p>
          <a:endParaRPr lang="sv-SE" sz="1100"/>
        </a:p>
        <a:p>
          <a:r>
            <a:rPr lang="sv-SE" sz="1100"/>
            <a:t>Kravbilagan för det</a:t>
          </a:r>
          <a:r>
            <a:rPr lang="sv-SE" sz="1100" baseline="0"/>
            <a:t> här ramavtalet hittar du i upphandlingsdokumenten på vår ramavtalssida under fliken leverantörer. Välj en av leverantörerna och klicka på "Visa ramavtal och upphandlingsdokument".</a:t>
          </a:r>
        </a:p>
        <a:p>
          <a:endParaRPr lang="sv-SE" sz="1100" baseline="0"/>
        </a:p>
        <a:p>
          <a:r>
            <a:rPr lang="sv-SE" sz="1100" b="1" u="sng" baseline="0">
              <a:solidFill>
                <a:schemeClr val="tx2">
                  <a:lumMod val="60000"/>
                  <a:lumOff val="40000"/>
                </a:schemeClr>
              </a:solidFill>
            </a:rPr>
            <a:t>Till ramavtalssidan</a:t>
          </a:r>
        </a:p>
        <a:p>
          <a:endParaRPr lang="sv-SE" sz="1100" baseline="0"/>
        </a:p>
        <a:p>
          <a:endParaRPr lang="sv-SE" sz="1100" baseline="0"/>
        </a:p>
        <a:p>
          <a:endParaRPr lang="sv-SE" sz="1100" baseline="0"/>
        </a:p>
        <a:p>
          <a:endParaRPr lang="sv-SE" sz="1100" baseline="0"/>
        </a:p>
        <a:p>
          <a:endParaRPr lang="sv-SE" sz="1100"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0000"/>
  </sheetPr>
  <dimension ref="A1:S29"/>
  <sheetViews>
    <sheetView tabSelected="1" view="pageLayout" zoomScale="86" zoomScaleNormal="100" zoomScalePageLayoutView="86" workbookViewId="0">
      <selection activeCell="J32" sqref="J32"/>
    </sheetView>
  </sheetViews>
  <sheetFormatPr defaultColWidth="8.7109375" defaultRowHeight="15"/>
  <sheetData>
    <row r="1" spans="1:19" ht="25.5" customHeight="1"/>
    <row r="2" spans="1:19" ht="30" customHeight="1">
      <c r="A2" s="35" t="s">
        <v>46</v>
      </c>
      <c r="F2" s="31"/>
      <c r="K2" s="35" t="s">
        <v>47</v>
      </c>
      <c r="Q2" s="31"/>
    </row>
    <row r="3" spans="1:19" ht="11.25" customHeight="1">
      <c r="A3" s="35"/>
      <c r="F3" s="31"/>
      <c r="K3" s="32"/>
      <c r="L3" s="33"/>
      <c r="M3" s="33"/>
      <c r="N3" s="33"/>
      <c r="O3" s="33"/>
      <c r="P3" s="33"/>
      <c r="Q3" s="34"/>
      <c r="R3" s="33"/>
      <c r="S3" s="33"/>
    </row>
    <row r="4" spans="1:19" ht="12" customHeight="1"/>
    <row r="5" spans="1:19" ht="15" customHeight="1">
      <c r="A5" s="121" t="s">
        <v>164</v>
      </c>
      <c r="B5" s="122"/>
      <c r="C5" s="122"/>
      <c r="D5" s="122"/>
      <c r="E5" s="122"/>
      <c r="F5" s="122"/>
      <c r="G5" s="122"/>
      <c r="H5" s="122"/>
      <c r="I5" s="123"/>
      <c r="J5" s="114"/>
      <c r="K5" s="130" t="s">
        <v>156</v>
      </c>
      <c r="L5" s="131"/>
      <c r="M5" s="131"/>
      <c r="N5" s="131"/>
      <c r="O5" s="131"/>
      <c r="P5" s="131"/>
      <c r="Q5" s="131"/>
      <c r="R5" s="131"/>
      <c r="S5" s="132"/>
    </row>
    <row r="6" spans="1:19">
      <c r="A6" s="124"/>
      <c r="B6" s="125"/>
      <c r="C6" s="125"/>
      <c r="D6" s="125"/>
      <c r="E6" s="125"/>
      <c r="F6" s="125"/>
      <c r="G6" s="125"/>
      <c r="H6" s="125"/>
      <c r="I6" s="126"/>
      <c r="J6" s="114"/>
      <c r="K6" s="133"/>
      <c r="L6" s="134"/>
      <c r="M6" s="134"/>
      <c r="N6" s="134"/>
      <c r="O6" s="134"/>
      <c r="P6" s="134"/>
      <c r="Q6" s="134"/>
      <c r="R6" s="134"/>
      <c r="S6" s="135"/>
    </row>
    <row r="7" spans="1:19">
      <c r="A7" s="124"/>
      <c r="B7" s="125"/>
      <c r="C7" s="125"/>
      <c r="D7" s="125"/>
      <c r="E7" s="125"/>
      <c r="F7" s="125"/>
      <c r="G7" s="125"/>
      <c r="H7" s="125"/>
      <c r="I7" s="126"/>
      <c r="J7" s="114"/>
      <c r="K7" s="133"/>
      <c r="L7" s="134"/>
      <c r="M7" s="134"/>
      <c r="N7" s="134"/>
      <c r="O7" s="134"/>
      <c r="P7" s="134"/>
      <c r="Q7" s="134"/>
      <c r="R7" s="134"/>
      <c r="S7" s="135"/>
    </row>
    <row r="8" spans="1:19">
      <c r="A8" s="124"/>
      <c r="B8" s="125"/>
      <c r="C8" s="125"/>
      <c r="D8" s="125"/>
      <c r="E8" s="125"/>
      <c r="F8" s="125"/>
      <c r="G8" s="125"/>
      <c r="H8" s="125"/>
      <c r="I8" s="126"/>
      <c r="J8" s="114"/>
      <c r="K8" s="133"/>
      <c r="L8" s="134"/>
      <c r="M8" s="134"/>
      <c r="N8" s="134"/>
      <c r="O8" s="134"/>
      <c r="P8" s="134"/>
      <c r="Q8" s="134"/>
      <c r="R8" s="134"/>
      <c r="S8" s="135"/>
    </row>
    <row r="9" spans="1:19">
      <c r="A9" s="124"/>
      <c r="B9" s="125"/>
      <c r="C9" s="125"/>
      <c r="D9" s="125"/>
      <c r="E9" s="125"/>
      <c r="F9" s="125"/>
      <c r="G9" s="125"/>
      <c r="H9" s="125"/>
      <c r="I9" s="126"/>
      <c r="J9" s="114"/>
      <c r="K9" s="133"/>
      <c r="L9" s="134"/>
      <c r="M9" s="134"/>
      <c r="N9" s="134"/>
      <c r="O9" s="134"/>
      <c r="P9" s="134"/>
      <c r="Q9" s="134"/>
      <c r="R9" s="134"/>
      <c r="S9" s="135"/>
    </row>
    <row r="10" spans="1:19">
      <c r="A10" s="124"/>
      <c r="B10" s="125"/>
      <c r="C10" s="125"/>
      <c r="D10" s="125"/>
      <c r="E10" s="125"/>
      <c r="F10" s="125"/>
      <c r="G10" s="125"/>
      <c r="H10" s="125"/>
      <c r="I10" s="126"/>
      <c r="J10" s="114"/>
      <c r="K10" s="133"/>
      <c r="L10" s="134"/>
      <c r="M10" s="134"/>
      <c r="N10" s="134"/>
      <c r="O10" s="134"/>
      <c r="P10" s="134"/>
      <c r="Q10" s="134"/>
      <c r="R10" s="134"/>
      <c r="S10" s="135"/>
    </row>
    <row r="11" spans="1:19">
      <c r="A11" s="124"/>
      <c r="B11" s="125"/>
      <c r="C11" s="125"/>
      <c r="D11" s="125"/>
      <c r="E11" s="125"/>
      <c r="F11" s="125"/>
      <c r="G11" s="125"/>
      <c r="H11" s="125"/>
      <c r="I11" s="126"/>
      <c r="J11" s="114"/>
      <c r="K11" s="133"/>
      <c r="L11" s="134"/>
      <c r="M11" s="134"/>
      <c r="N11" s="134"/>
      <c r="O11" s="134"/>
      <c r="P11" s="134"/>
      <c r="Q11" s="134"/>
      <c r="R11" s="134"/>
      <c r="S11" s="135"/>
    </row>
    <row r="12" spans="1:19">
      <c r="A12" s="124"/>
      <c r="B12" s="125"/>
      <c r="C12" s="125"/>
      <c r="D12" s="125"/>
      <c r="E12" s="125"/>
      <c r="F12" s="125"/>
      <c r="G12" s="125"/>
      <c r="H12" s="125"/>
      <c r="I12" s="126"/>
      <c r="J12" s="114"/>
      <c r="K12" s="133"/>
      <c r="L12" s="134"/>
      <c r="M12" s="134"/>
      <c r="N12" s="134"/>
      <c r="O12" s="134"/>
      <c r="P12" s="134"/>
      <c r="Q12" s="134"/>
      <c r="R12" s="134"/>
      <c r="S12" s="135"/>
    </row>
    <row r="13" spans="1:19">
      <c r="A13" s="124"/>
      <c r="B13" s="125"/>
      <c r="C13" s="125"/>
      <c r="D13" s="125"/>
      <c r="E13" s="125"/>
      <c r="F13" s="125"/>
      <c r="G13" s="125"/>
      <c r="H13" s="125"/>
      <c r="I13" s="126"/>
      <c r="J13" s="114"/>
      <c r="K13" s="133"/>
      <c r="L13" s="134"/>
      <c r="M13" s="134"/>
      <c r="N13" s="134"/>
      <c r="O13" s="134"/>
      <c r="P13" s="134"/>
      <c r="Q13" s="134"/>
      <c r="R13" s="134"/>
      <c r="S13" s="135"/>
    </row>
    <row r="14" spans="1:19">
      <c r="A14" s="124"/>
      <c r="B14" s="125"/>
      <c r="C14" s="125"/>
      <c r="D14" s="125"/>
      <c r="E14" s="125"/>
      <c r="F14" s="125"/>
      <c r="G14" s="125"/>
      <c r="H14" s="125"/>
      <c r="I14" s="126"/>
      <c r="J14" s="114"/>
      <c r="K14" s="133"/>
      <c r="L14" s="134"/>
      <c r="M14" s="134"/>
      <c r="N14" s="134"/>
      <c r="O14" s="134"/>
      <c r="P14" s="134"/>
      <c r="Q14" s="134"/>
      <c r="R14" s="134"/>
      <c r="S14" s="135"/>
    </row>
    <row r="15" spans="1:19">
      <c r="A15" s="124"/>
      <c r="B15" s="125"/>
      <c r="C15" s="125"/>
      <c r="D15" s="125"/>
      <c r="E15" s="125"/>
      <c r="F15" s="125"/>
      <c r="G15" s="125"/>
      <c r="H15" s="125"/>
      <c r="I15" s="126"/>
      <c r="J15" s="114"/>
      <c r="K15" s="133"/>
      <c r="L15" s="134"/>
      <c r="M15" s="134"/>
      <c r="N15" s="134"/>
      <c r="O15" s="134"/>
      <c r="P15" s="134"/>
      <c r="Q15" s="134"/>
      <c r="R15" s="134"/>
      <c r="S15" s="135"/>
    </row>
    <row r="16" spans="1:19">
      <c r="A16" s="124"/>
      <c r="B16" s="125"/>
      <c r="C16" s="125"/>
      <c r="D16" s="125"/>
      <c r="E16" s="125"/>
      <c r="F16" s="125"/>
      <c r="G16" s="125"/>
      <c r="H16" s="125"/>
      <c r="I16" s="126"/>
      <c r="J16" s="114"/>
      <c r="K16" s="133"/>
      <c r="L16" s="134"/>
      <c r="M16" s="134"/>
      <c r="N16" s="134"/>
      <c r="O16" s="134"/>
      <c r="P16" s="134"/>
      <c r="Q16" s="134"/>
      <c r="R16" s="134"/>
      <c r="S16" s="135"/>
    </row>
    <row r="17" spans="1:19">
      <c r="A17" s="124"/>
      <c r="B17" s="125"/>
      <c r="C17" s="125"/>
      <c r="D17" s="125"/>
      <c r="E17" s="125"/>
      <c r="F17" s="125"/>
      <c r="G17" s="125"/>
      <c r="H17" s="125"/>
      <c r="I17" s="126"/>
      <c r="J17" s="114"/>
      <c r="K17" s="133"/>
      <c r="L17" s="134"/>
      <c r="M17" s="134"/>
      <c r="N17" s="134"/>
      <c r="O17" s="134"/>
      <c r="P17" s="134"/>
      <c r="Q17" s="134"/>
      <c r="R17" s="134"/>
      <c r="S17" s="135"/>
    </row>
    <row r="18" spans="1:19">
      <c r="A18" s="124"/>
      <c r="B18" s="125"/>
      <c r="C18" s="125"/>
      <c r="D18" s="125"/>
      <c r="E18" s="125"/>
      <c r="F18" s="125"/>
      <c r="G18" s="125"/>
      <c r="H18" s="125"/>
      <c r="I18" s="126"/>
      <c r="J18" s="114"/>
      <c r="K18" s="133"/>
      <c r="L18" s="134"/>
      <c r="M18" s="134"/>
      <c r="N18" s="134"/>
      <c r="O18" s="134"/>
      <c r="P18" s="134"/>
      <c r="Q18" s="134"/>
      <c r="R18" s="134"/>
      <c r="S18" s="135"/>
    </row>
    <row r="19" spans="1:19">
      <c r="A19" s="124"/>
      <c r="B19" s="125"/>
      <c r="C19" s="125"/>
      <c r="D19" s="125"/>
      <c r="E19" s="125"/>
      <c r="F19" s="125"/>
      <c r="G19" s="125"/>
      <c r="H19" s="125"/>
      <c r="I19" s="126"/>
      <c r="J19" s="114"/>
      <c r="K19" s="133"/>
      <c r="L19" s="134"/>
      <c r="M19" s="134"/>
      <c r="N19" s="134"/>
      <c r="O19" s="134"/>
      <c r="P19" s="134"/>
      <c r="Q19" s="134"/>
      <c r="R19" s="134"/>
      <c r="S19" s="135"/>
    </row>
    <row r="20" spans="1:19">
      <c r="A20" s="124"/>
      <c r="B20" s="125"/>
      <c r="C20" s="125"/>
      <c r="D20" s="125"/>
      <c r="E20" s="125"/>
      <c r="F20" s="125"/>
      <c r="G20" s="125"/>
      <c r="H20" s="125"/>
      <c r="I20" s="126"/>
      <c r="J20" s="114"/>
      <c r="K20" s="133"/>
      <c r="L20" s="134"/>
      <c r="M20" s="134"/>
      <c r="N20" s="134"/>
      <c r="O20" s="134"/>
      <c r="P20" s="134"/>
      <c r="Q20" s="134"/>
      <c r="R20" s="134"/>
      <c r="S20" s="135"/>
    </row>
    <row r="21" spans="1:19">
      <c r="A21" s="124"/>
      <c r="B21" s="125"/>
      <c r="C21" s="125"/>
      <c r="D21" s="125"/>
      <c r="E21" s="125"/>
      <c r="F21" s="125"/>
      <c r="G21" s="125"/>
      <c r="H21" s="125"/>
      <c r="I21" s="126"/>
      <c r="J21" s="114"/>
      <c r="K21" s="133"/>
      <c r="L21" s="134"/>
      <c r="M21" s="134"/>
      <c r="N21" s="134"/>
      <c r="O21" s="134"/>
      <c r="P21" s="134"/>
      <c r="Q21" s="134"/>
      <c r="R21" s="134"/>
      <c r="S21" s="135"/>
    </row>
    <row r="22" spans="1:19">
      <c r="A22" s="124"/>
      <c r="B22" s="125"/>
      <c r="C22" s="125"/>
      <c r="D22" s="125"/>
      <c r="E22" s="125"/>
      <c r="F22" s="125"/>
      <c r="G22" s="125"/>
      <c r="H22" s="125"/>
      <c r="I22" s="126"/>
      <c r="J22" s="114"/>
      <c r="K22" s="136"/>
      <c r="L22" s="137"/>
      <c r="M22" s="137"/>
      <c r="N22" s="137"/>
      <c r="O22" s="137"/>
      <c r="P22" s="137"/>
      <c r="Q22" s="137"/>
      <c r="R22" s="137"/>
      <c r="S22" s="138"/>
    </row>
    <row r="23" spans="1:19">
      <c r="A23" s="124"/>
      <c r="B23" s="125"/>
      <c r="C23" s="125"/>
      <c r="D23" s="125"/>
      <c r="E23" s="125"/>
      <c r="F23" s="125"/>
      <c r="G23" s="125"/>
      <c r="H23" s="125"/>
      <c r="I23" s="126"/>
      <c r="J23" s="114"/>
      <c r="K23" s="136"/>
      <c r="L23" s="137"/>
      <c r="M23" s="137"/>
      <c r="N23" s="137"/>
      <c r="O23" s="137"/>
      <c r="P23" s="137"/>
      <c r="Q23" s="137"/>
      <c r="R23" s="137"/>
      <c r="S23" s="138"/>
    </row>
    <row r="24" spans="1:19">
      <c r="A24" s="124"/>
      <c r="B24" s="125"/>
      <c r="C24" s="125"/>
      <c r="D24" s="125"/>
      <c r="E24" s="125"/>
      <c r="F24" s="125"/>
      <c r="G24" s="125"/>
      <c r="H24" s="125"/>
      <c r="I24" s="126"/>
      <c r="J24" s="114"/>
      <c r="K24" s="136"/>
      <c r="L24" s="137"/>
      <c r="M24" s="137"/>
      <c r="N24" s="137"/>
      <c r="O24" s="137"/>
      <c r="P24" s="137"/>
      <c r="Q24" s="137"/>
      <c r="R24" s="137"/>
      <c r="S24" s="138"/>
    </row>
    <row r="25" spans="1:19">
      <c r="A25" s="124"/>
      <c r="B25" s="125"/>
      <c r="C25" s="125"/>
      <c r="D25" s="125"/>
      <c r="E25" s="125"/>
      <c r="F25" s="125"/>
      <c r="G25" s="125"/>
      <c r="H25" s="125"/>
      <c r="I25" s="126"/>
      <c r="J25" s="114"/>
      <c r="K25" s="136"/>
      <c r="L25" s="137"/>
      <c r="M25" s="137"/>
      <c r="N25" s="137"/>
      <c r="O25" s="137"/>
      <c r="P25" s="137"/>
      <c r="Q25" s="137"/>
      <c r="R25" s="137"/>
      <c r="S25" s="138"/>
    </row>
    <row r="26" spans="1:19">
      <c r="A26" s="124"/>
      <c r="B26" s="125"/>
      <c r="C26" s="125"/>
      <c r="D26" s="125"/>
      <c r="E26" s="125"/>
      <c r="F26" s="125"/>
      <c r="G26" s="125"/>
      <c r="H26" s="125"/>
      <c r="I26" s="126"/>
      <c r="J26" s="114"/>
      <c r="K26" s="136"/>
      <c r="L26" s="137"/>
      <c r="M26" s="137"/>
      <c r="N26" s="137"/>
      <c r="O26" s="137"/>
      <c r="P26" s="137"/>
      <c r="Q26" s="137"/>
      <c r="R26" s="137"/>
      <c r="S26" s="138"/>
    </row>
    <row r="27" spans="1:19">
      <c r="A27" s="124"/>
      <c r="B27" s="125"/>
      <c r="C27" s="125"/>
      <c r="D27" s="125"/>
      <c r="E27" s="125"/>
      <c r="F27" s="125"/>
      <c r="G27" s="125"/>
      <c r="H27" s="125"/>
      <c r="I27" s="126"/>
      <c r="J27" s="114"/>
      <c r="K27" s="136"/>
      <c r="L27" s="137"/>
      <c r="M27" s="137"/>
      <c r="N27" s="137"/>
      <c r="O27" s="137"/>
      <c r="P27" s="137"/>
      <c r="Q27" s="137"/>
      <c r="R27" s="137"/>
      <c r="S27" s="138"/>
    </row>
    <row r="28" spans="1:19">
      <c r="A28" s="124"/>
      <c r="B28" s="125"/>
      <c r="C28" s="125"/>
      <c r="D28" s="125"/>
      <c r="E28" s="125"/>
      <c r="F28" s="125"/>
      <c r="G28" s="125"/>
      <c r="H28" s="125"/>
      <c r="I28" s="126"/>
      <c r="J28" s="114"/>
      <c r="K28" s="136"/>
      <c r="L28" s="137"/>
      <c r="M28" s="137"/>
      <c r="N28" s="137"/>
      <c r="O28" s="137"/>
      <c r="P28" s="137"/>
      <c r="Q28" s="137"/>
      <c r="R28" s="137"/>
      <c r="S28" s="138"/>
    </row>
    <row r="29" spans="1:19" ht="87.75" customHeight="1">
      <c r="A29" s="127"/>
      <c r="B29" s="128"/>
      <c r="C29" s="128"/>
      <c r="D29" s="128"/>
      <c r="E29" s="128"/>
      <c r="F29" s="128"/>
      <c r="G29" s="128"/>
      <c r="H29" s="128"/>
      <c r="I29" s="129"/>
      <c r="J29" s="114"/>
      <c r="K29" s="139"/>
      <c r="L29" s="140"/>
      <c r="M29" s="140"/>
      <c r="N29" s="140"/>
      <c r="O29" s="140"/>
      <c r="P29" s="140"/>
      <c r="Q29" s="140"/>
      <c r="R29" s="140"/>
      <c r="S29" s="141"/>
    </row>
  </sheetData>
  <mergeCells count="2">
    <mergeCell ref="A5:I29"/>
    <mergeCell ref="K5:S29"/>
  </mergeCells>
  <pageMargins left="0.7" right="0.7" top="0.75" bottom="0.75" header="0.3" footer="0.3"/>
  <pageSetup paperSize="9" orientation="portrait" r:id="rId1"/>
  <headerFooter>
    <oddHeader xml:space="preserve">&amp;CRamavtal för Trygghetslarm och larmmottagning 2019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6" tint="0.79998168889431442"/>
    <pageSetUpPr fitToPage="1"/>
  </sheetPr>
  <dimension ref="B1:G98"/>
  <sheetViews>
    <sheetView topLeftCell="A74" zoomScale="112" zoomScaleNormal="112" workbookViewId="0">
      <selection activeCell="B95" sqref="B95:E98"/>
    </sheetView>
  </sheetViews>
  <sheetFormatPr defaultColWidth="9.140625" defaultRowHeight="15"/>
  <cols>
    <col min="1" max="1" width="2.28515625" customWidth="1"/>
    <col min="2" max="2" width="63.28515625" customWidth="1"/>
    <col min="3" max="3" width="17" customWidth="1"/>
    <col min="4" max="4" width="22.140625" customWidth="1"/>
    <col min="5" max="5" width="18.42578125" customWidth="1"/>
    <col min="6" max="6" width="6.7109375" customWidth="1"/>
    <col min="7" max="7" width="23.85546875" bestFit="1" customWidth="1"/>
  </cols>
  <sheetData>
    <row r="1" spans="2:7" ht="36">
      <c r="B1" s="86" t="s">
        <v>120</v>
      </c>
      <c r="G1" s="31"/>
    </row>
    <row r="2" spans="2:7" ht="15.75" thickBot="1"/>
    <row r="3" spans="2:7" ht="55.9" customHeight="1" thickBot="1">
      <c r="B3" s="163" t="s">
        <v>165</v>
      </c>
      <c r="C3" s="164"/>
      <c r="D3" s="164"/>
      <c r="E3" s="165"/>
      <c r="G3" s="24" t="s">
        <v>45</v>
      </c>
    </row>
    <row r="4" spans="2:7" ht="15.75" thickBot="1"/>
    <row r="5" spans="2:7" ht="15.75" thickBot="1">
      <c r="B5" s="148" t="s">
        <v>48</v>
      </c>
      <c r="C5" s="149"/>
      <c r="D5" s="149"/>
      <c r="E5" s="150"/>
    </row>
    <row r="6" spans="2:7" ht="31.15" customHeight="1" thickBot="1">
      <c r="B6" s="166" t="s">
        <v>49</v>
      </c>
      <c r="C6" s="167"/>
      <c r="D6" s="167"/>
      <c r="E6" s="168"/>
    </row>
    <row r="7" spans="2:7" ht="15.75" thickBot="1">
      <c r="B7" s="29"/>
      <c r="C7" s="39"/>
      <c r="D7" s="36"/>
      <c r="E7" s="37"/>
      <c r="G7" s="27"/>
    </row>
    <row r="8" spans="2:7" ht="15.75" thickBot="1">
      <c r="B8" s="148" t="s">
        <v>70</v>
      </c>
      <c r="C8" s="149"/>
      <c r="D8" s="149"/>
      <c r="E8" s="150"/>
      <c r="G8" s="27"/>
    </row>
    <row r="9" spans="2:7" ht="31.15" customHeight="1" thickBot="1">
      <c r="B9" s="145" t="s">
        <v>56</v>
      </c>
      <c r="C9" s="146"/>
      <c r="D9" s="146"/>
      <c r="E9" s="147"/>
      <c r="G9" s="27"/>
    </row>
    <row r="10" spans="2:7" ht="15.75" thickBot="1">
      <c r="B10" s="29"/>
      <c r="C10" s="36"/>
      <c r="D10" s="36"/>
      <c r="E10" s="37"/>
      <c r="G10" s="27"/>
    </row>
    <row r="11" spans="2:7" ht="15" customHeight="1" thickBot="1">
      <c r="B11" s="106" t="s">
        <v>52</v>
      </c>
      <c r="C11" s="151" t="s">
        <v>82</v>
      </c>
      <c r="D11" s="152"/>
      <c r="E11" s="107" t="s">
        <v>39</v>
      </c>
      <c r="G11" s="27"/>
    </row>
    <row r="12" spans="2:7" ht="26.45" customHeight="1" thickBot="1">
      <c r="B12" s="25" t="s">
        <v>50</v>
      </c>
      <c r="C12" s="41"/>
      <c r="D12" s="38" t="str">
        <f>IF($C12="OBLIGATORISKT KRAV","INGET MERVÄRDE",IF($C12="UTVÄRDERINGSKRITERIUM","ANGE MERVÄRDE:",IF($C12="KRAVET UTGÅR","KRAVET UTGÅR","VÄLJ OBLIGATORISKT KRAV ELLER UTVÄRDERINGSKRITERIUM")))</f>
        <v>VÄLJ OBLIGATORISKT KRAV ELLER UTVÄRDERINGSKRITERIUM</v>
      </c>
      <c r="E12" s="42">
        <v>0</v>
      </c>
      <c r="G12" s="26" t="str">
        <f>IF($C12="utvärderingskriterium","Utvärderingskriterium valt",IF($C12="","Kravet ej valt","Kravet valt"))</f>
        <v>Kravet ej valt</v>
      </c>
    </row>
    <row r="13" spans="2:7" ht="15.75" thickBot="1">
      <c r="B13" s="29"/>
      <c r="C13" s="36"/>
      <c r="D13" s="36"/>
      <c r="E13" s="37"/>
      <c r="G13" s="27"/>
    </row>
    <row r="14" spans="2:7" s="83" customFormat="1" ht="16.149999999999999" customHeight="1" thickBot="1">
      <c r="B14" s="106" t="s">
        <v>53</v>
      </c>
      <c r="C14" s="151" t="s">
        <v>82</v>
      </c>
      <c r="D14" s="152"/>
      <c r="E14" s="107" t="s">
        <v>39</v>
      </c>
      <c r="G14" s="84"/>
    </row>
    <row r="15" spans="2:7" ht="39" thickBot="1">
      <c r="B15" s="25" t="s">
        <v>51</v>
      </c>
      <c r="C15" s="41"/>
      <c r="D15" s="38" t="str">
        <f>IF($C15="OBLIGATORISKT KRAV","INGET MERVÄRDE",IF($C15="UTVÄRDERINGSKRITERIUM","ANGE MERVÄRDE:",IF($C15="KRAVET UTGÅR","KRAVET UTGÅR","VÄLJ OBLIGATORISKT KRAV ELLER UTVÄRDERINGSKRITERIUM")))</f>
        <v>VÄLJ OBLIGATORISKT KRAV ELLER UTVÄRDERINGSKRITERIUM</v>
      </c>
      <c r="E15" s="42">
        <v>0</v>
      </c>
      <c r="G15" s="26" t="str">
        <f>IF($C15="utvärderingskriterium","Utvärderingskriterium valt",IF($C15="","Kravet ej valt","Kravet valt"))</f>
        <v>Kravet ej valt</v>
      </c>
    </row>
    <row r="16" spans="2:7" ht="15.75" thickBot="1">
      <c r="B16" s="29"/>
      <c r="C16" s="36"/>
      <c r="D16" s="36"/>
      <c r="E16" s="37"/>
      <c r="G16" s="27"/>
    </row>
    <row r="17" spans="2:7" s="83" customFormat="1" ht="16.149999999999999" customHeight="1" thickBot="1">
      <c r="B17" s="106" t="s">
        <v>54</v>
      </c>
      <c r="C17" s="151" t="s">
        <v>82</v>
      </c>
      <c r="D17" s="152"/>
      <c r="E17" s="107" t="s">
        <v>39</v>
      </c>
    </row>
    <row r="18" spans="2:7" ht="39" thickBot="1">
      <c r="B18" s="25" t="s">
        <v>141</v>
      </c>
      <c r="C18" s="41"/>
      <c r="D18" s="38" t="str">
        <f>IF($C18="OBLIGATORISKT KRAV","INGET MERVÄRDE",IF($C18="UTVÄRDERINGSKRITERIUM","ANGE MERVÄRDE:",IF($C18="KRAVET UTGÅR","KRAVET UTGÅR","VÄLJ OBLIGATORISKT KRAV ELLER UTVÄRDERINGSKRITERIUM")))</f>
        <v>VÄLJ OBLIGATORISKT KRAV ELLER UTVÄRDERINGSKRITERIUM</v>
      </c>
      <c r="E18" s="42">
        <v>0</v>
      </c>
      <c r="G18" s="26" t="str">
        <f>IF($C18="utvärderingskriterium","Utvärderingskriterium valt",IF($C18="","Kravet ej valt","Kravet valt"))</f>
        <v>Kravet ej valt</v>
      </c>
    </row>
    <row r="19" spans="2:7" ht="15.75" thickBot="1">
      <c r="B19" s="29"/>
      <c r="C19" s="36"/>
      <c r="D19" s="36"/>
      <c r="E19" s="37"/>
    </row>
    <row r="20" spans="2:7" s="83" customFormat="1" ht="16.149999999999999" customHeight="1" thickBot="1">
      <c r="B20" s="106" t="s">
        <v>55</v>
      </c>
      <c r="C20" s="151" t="s">
        <v>82</v>
      </c>
      <c r="D20" s="152"/>
      <c r="E20" s="107" t="s">
        <v>39</v>
      </c>
      <c r="G20" s="84"/>
    </row>
    <row r="21" spans="2:7" ht="39" thickBot="1">
      <c r="B21" s="25" t="s">
        <v>84</v>
      </c>
      <c r="C21" s="41"/>
      <c r="D21" s="38" t="str">
        <f>IF($C21="OBLIGATORISKT KRAV","INGET MERVÄRDE",IF($C21="UTVÄRDERINGSKRITERIUM","ANGE MERVÄRDE:",IF($C21="KRAVET UTGÅR","KRAVET UTGÅR","VÄLJ OBLIGATORISKT KRAV ELLER UTVÄRDERINGSKRITERIUM")))</f>
        <v>VÄLJ OBLIGATORISKT KRAV ELLER UTVÄRDERINGSKRITERIUM</v>
      </c>
      <c r="E21" s="42">
        <v>0</v>
      </c>
      <c r="G21" s="26" t="str">
        <f>IF($C21="utvärderingskriterium","Utvärderingskriterium valt",IF($C21="","Kravet ej valt","Kravet valt"))</f>
        <v>Kravet ej valt</v>
      </c>
    </row>
    <row r="22" spans="2:7" ht="15.75" thickBot="1">
      <c r="B22" s="29"/>
      <c r="C22" s="36"/>
      <c r="D22" s="36"/>
      <c r="E22" s="37"/>
      <c r="G22" s="27"/>
    </row>
    <row r="23" spans="2:7" s="83" customFormat="1" ht="15.75" thickBot="1">
      <c r="B23" s="142" t="s">
        <v>58</v>
      </c>
      <c r="C23" s="143"/>
      <c r="D23" s="143"/>
      <c r="E23" s="144"/>
      <c r="G23" s="84"/>
    </row>
    <row r="24" spans="2:7" s="83" customFormat="1" ht="15" customHeight="1" thickBot="1">
      <c r="B24" s="148" t="s">
        <v>71</v>
      </c>
      <c r="C24" s="149"/>
      <c r="D24" s="149"/>
      <c r="E24" s="150"/>
      <c r="G24" s="84"/>
    </row>
    <row r="25" spans="2:7" ht="31.15" customHeight="1" thickBot="1">
      <c r="B25" s="145" t="s">
        <v>167</v>
      </c>
      <c r="C25" s="146"/>
      <c r="D25" s="146"/>
      <c r="E25" s="147"/>
      <c r="G25" s="27"/>
    </row>
    <row r="26" spans="2:7" ht="16.149999999999999" customHeight="1" thickBot="1">
      <c r="B26" s="40"/>
      <c r="C26" s="40"/>
      <c r="D26" s="40"/>
      <c r="E26" s="40"/>
      <c r="G26" s="27"/>
    </row>
    <row r="27" spans="2:7" s="83" customFormat="1" ht="16.149999999999999" customHeight="1" thickBot="1">
      <c r="B27" s="106" t="s">
        <v>57</v>
      </c>
      <c r="C27" s="151" t="s">
        <v>82</v>
      </c>
      <c r="D27" s="152"/>
      <c r="E27" s="106" t="s">
        <v>39</v>
      </c>
      <c r="G27" s="84"/>
    </row>
    <row r="28" spans="2:7" ht="39" thickBot="1">
      <c r="B28" s="28" t="s">
        <v>140</v>
      </c>
      <c r="C28" s="41"/>
      <c r="D28" s="38" t="str">
        <f>IF($C28="OBLIGATORISKT KRAV","INGET MERVÄRDE",IF($C28="UTVÄRDERINGSKRITERIUM","ANGE MERVÄRDE:",IF($C28="KRAVET UTGÅR","KRAVET UTGÅR","VÄLJ OBLIGATORISKT KRAV ELLER UTVÄRDERINGSKRITERIUM")))</f>
        <v>VÄLJ OBLIGATORISKT KRAV ELLER UTVÄRDERINGSKRITERIUM</v>
      </c>
      <c r="E28" s="42">
        <v>0</v>
      </c>
      <c r="G28" s="26" t="str">
        <f>IF($C28="utvärderingskriterium","Utvärderingskriterium valt",IF($C28="","Kravet ej valt","Kravet valt"))</f>
        <v>Kravet ej valt</v>
      </c>
    </row>
    <row r="29" spans="2:7" ht="15.75" thickBot="1">
      <c r="B29" s="29"/>
      <c r="C29" s="36"/>
      <c r="D29" s="36"/>
      <c r="E29" s="37"/>
      <c r="G29" s="27"/>
    </row>
    <row r="30" spans="2:7" ht="15.75" thickBot="1">
      <c r="B30" s="142" t="s">
        <v>59</v>
      </c>
      <c r="C30" s="143"/>
      <c r="D30" s="143"/>
      <c r="E30" s="144"/>
      <c r="G30" s="27"/>
    </row>
    <row r="31" spans="2:7" ht="15" customHeight="1" thickBot="1">
      <c r="B31" s="148" t="s">
        <v>72</v>
      </c>
      <c r="C31" s="149"/>
      <c r="D31" s="149"/>
      <c r="E31" s="150"/>
      <c r="G31" s="27"/>
    </row>
    <row r="32" spans="2:7" ht="73.900000000000006" customHeight="1" thickBot="1">
      <c r="B32" s="145" t="s">
        <v>166</v>
      </c>
      <c r="C32" s="146"/>
      <c r="D32" s="146"/>
      <c r="E32" s="147"/>
      <c r="G32" s="27"/>
    </row>
    <row r="33" spans="2:7" ht="15.75" thickBot="1">
      <c r="G33" s="27"/>
    </row>
    <row r="34" spans="2:7" ht="15.75" thickBot="1">
      <c r="B34" s="142" t="s">
        <v>60</v>
      </c>
      <c r="C34" s="143"/>
      <c r="D34" s="143"/>
      <c r="E34" s="144"/>
      <c r="G34" s="27"/>
    </row>
    <row r="35" spans="2:7" ht="15.75" thickBot="1">
      <c r="B35" s="148" t="s">
        <v>73</v>
      </c>
      <c r="C35" s="149"/>
      <c r="D35" s="149"/>
      <c r="E35" s="150"/>
      <c r="G35" s="27"/>
    </row>
    <row r="36" spans="2:7" ht="61.9" customHeight="1" thickBot="1">
      <c r="B36" s="145" t="s">
        <v>61</v>
      </c>
      <c r="C36" s="146"/>
      <c r="D36" s="146"/>
      <c r="E36" s="147"/>
      <c r="G36" s="27"/>
    </row>
    <row r="37" spans="2:7" ht="15.75" thickBot="1">
      <c r="G37" s="27"/>
    </row>
    <row r="38" spans="2:7" s="83" customFormat="1" ht="16.149999999999999" customHeight="1" thickBot="1">
      <c r="B38" s="106" t="s">
        <v>38</v>
      </c>
      <c r="C38" s="151" t="s">
        <v>82</v>
      </c>
      <c r="D38" s="152"/>
      <c r="E38" s="106" t="s">
        <v>39</v>
      </c>
      <c r="G38" s="84"/>
    </row>
    <row r="39" spans="2:7" ht="39" thickBot="1">
      <c r="B39" s="25" t="s">
        <v>139</v>
      </c>
      <c r="C39" s="41"/>
      <c r="D39" s="38" t="str">
        <f>IF($C39="OBLIGATORISKT KRAV","INGET MERVÄRDE",IF($C39="UTVÄRDERINGSKRITERIUM","ANGE MERVÄRDE:",IF($C39="KRAVET UTGÅR","KRAVET UTGÅR","VÄLJ OBLIGATORISKT KRAV ELLER UTVÄRDERINGSKRITERIUM")))</f>
        <v>VÄLJ OBLIGATORISKT KRAV ELLER UTVÄRDERINGSKRITERIUM</v>
      </c>
      <c r="E39" s="42">
        <v>0</v>
      </c>
      <c r="G39" s="26" t="str">
        <f>IF($C39="utvärderingskriterium","Utvärderingskriterium valt",IF($C39="","Kravet ej valt","Kravet valt"))</f>
        <v>Kravet ej valt</v>
      </c>
    </row>
    <row r="40" spans="2:7" ht="39" thickBot="1">
      <c r="B40" s="28" t="s">
        <v>138</v>
      </c>
      <c r="C40" s="41"/>
      <c r="D40" s="38" t="str">
        <f t="shared" ref="D40:D43" si="0">IF($C40="OBLIGATORISKT KRAV","INGET MERVÄRDE",IF($C40="UTVÄRDERINGSKRITERIUM","ANGE MERVÄRDE:",IF($C40="KRAVET UTGÅR","KRAVET UTGÅR","VÄLJ OBLIGATORISKT KRAV ELLER UTVÄRDERINGSKRITERIUM")))</f>
        <v>VÄLJ OBLIGATORISKT KRAV ELLER UTVÄRDERINGSKRITERIUM</v>
      </c>
      <c r="E40" s="42">
        <v>0</v>
      </c>
      <c r="G40" s="26" t="str">
        <f>IF($C40="utvärderingskriterium","Utvärderingskriterium valt",IF($C40="","Kravet ej valt","Kravet valt"))</f>
        <v>Kravet ej valt</v>
      </c>
    </row>
    <row r="41" spans="2:7" ht="39" thickBot="1">
      <c r="B41" s="28" t="s">
        <v>137</v>
      </c>
      <c r="C41" s="41"/>
      <c r="D41" s="38" t="str">
        <f t="shared" si="0"/>
        <v>VÄLJ OBLIGATORISKT KRAV ELLER UTVÄRDERINGSKRITERIUM</v>
      </c>
      <c r="E41" s="42">
        <v>0</v>
      </c>
      <c r="G41" s="26" t="str">
        <f>IF($C41="utvärderingskriterium","Utvärderingskriterium valt",IF($C41="","Kravet ej valt","Kravet valt"))</f>
        <v>Kravet ej valt</v>
      </c>
    </row>
    <row r="42" spans="2:7" ht="39" thickBot="1">
      <c r="B42" s="28" t="s">
        <v>136</v>
      </c>
      <c r="C42" s="41"/>
      <c r="D42" s="38" t="str">
        <f t="shared" si="0"/>
        <v>VÄLJ OBLIGATORISKT KRAV ELLER UTVÄRDERINGSKRITERIUM</v>
      </c>
      <c r="E42" s="42">
        <v>0</v>
      </c>
      <c r="G42" s="26" t="str">
        <f>IF($C42="utvärderingskriterium","Utvärderingskriterium valt",IF($C42="","Kravet ej valt","Kravet valt"))</f>
        <v>Kravet ej valt</v>
      </c>
    </row>
    <row r="43" spans="2:7" ht="39" thickBot="1">
      <c r="B43" s="25" t="s">
        <v>85</v>
      </c>
      <c r="C43" s="41"/>
      <c r="D43" s="38" t="str">
        <f t="shared" si="0"/>
        <v>VÄLJ OBLIGATORISKT KRAV ELLER UTVÄRDERINGSKRITERIUM</v>
      </c>
      <c r="E43" s="42">
        <v>0</v>
      </c>
      <c r="G43" s="26" t="str">
        <f>IF($C43="utvärderingskriterium","Utvärderingskriterium valt",IF($C43="","Kravet ej valt","Kravet valt"))</f>
        <v>Kravet ej valt</v>
      </c>
    </row>
    <row r="44" spans="2:7" ht="15.75" thickBot="1">
      <c r="B44" s="29"/>
      <c r="C44" s="30"/>
      <c r="D44" s="30"/>
      <c r="E44" s="30"/>
      <c r="G44" s="27"/>
    </row>
    <row r="45" spans="2:7" s="83" customFormat="1" ht="16.149999999999999" customHeight="1" thickBot="1">
      <c r="B45" s="106" t="s">
        <v>62</v>
      </c>
      <c r="C45" s="151" t="s">
        <v>88</v>
      </c>
      <c r="D45" s="152"/>
      <c r="E45" s="85"/>
      <c r="G45" s="84"/>
    </row>
    <row r="46" spans="2:7" ht="26.25" thickBot="1">
      <c r="B46" s="25" t="s">
        <v>155</v>
      </c>
      <c r="C46" s="41"/>
      <c r="D46" s="38" t="str">
        <f>IF($C46="JA","JA VALT",IF($C46="NEJ","NEJ VALT",IF($C46="KRAVET UTGÅR","KRAVET UTGÅR","VÄLJ JA ELLER NEJ")))</f>
        <v>VÄLJ JA ELLER NEJ</v>
      </c>
      <c r="E46" s="30"/>
      <c r="G46" s="26" t="str">
        <f>IF($C46="nej","Ej inkluderat",IF($C46="","Kravet ej valt","Kravet valt"))</f>
        <v>Kravet ej valt</v>
      </c>
    </row>
    <row r="47" spans="2:7" ht="15.75" thickBot="1">
      <c r="B47" s="29"/>
      <c r="C47" s="30"/>
      <c r="D47" s="30"/>
      <c r="E47" s="30"/>
      <c r="G47" s="27"/>
    </row>
    <row r="48" spans="2:7" s="83" customFormat="1" ht="16.149999999999999" customHeight="1" thickBot="1">
      <c r="B48" s="106" t="s">
        <v>27</v>
      </c>
      <c r="C48" s="151" t="s">
        <v>82</v>
      </c>
      <c r="D48" s="152"/>
      <c r="E48" s="106" t="s">
        <v>39</v>
      </c>
      <c r="G48" s="84"/>
    </row>
    <row r="49" spans="2:7" ht="39" thickBot="1">
      <c r="B49" s="25" t="s">
        <v>135</v>
      </c>
      <c r="C49" s="41"/>
      <c r="D49" s="38" t="str">
        <f>IF($C49="OBLIGATORISKT KRAV","INGET MERVÄRDE",IF($C49="UTVÄRDERINGSKRITERIUM","ANGE MERVÄRDE:",IF($C49="KRAVET UTGÅR","KRAVET UTGÅR","VÄLJ OBLIGATORISKT KRAV ELLER UTVÄRDERINGSKRITERIUM")))</f>
        <v>VÄLJ OBLIGATORISKT KRAV ELLER UTVÄRDERINGSKRITERIUM</v>
      </c>
      <c r="E49" s="42">
        <v>0</v>
      </c>
      <c r="G49" s="26" t="str">
        <f>IF($C49="utvärderingskriterium","Utvärderingskriterium valt",IF($C49="","Kravet ej valt","Kravet valt"))</f>
        <v>Kravet ej valt</v>
      </c>
    </row>
    <row r="50" spans="2:7" ht="15.75" thickBot="1">
      <c r="B50" s="29"/>
      <c r="C50" s="36"/>
      <c r="D50" s="36"/>
      <c r="E50" s="37"/>
      <c r="G50" s="27"/>
    </row>
    <row r="51" spans="2:7" ht="15.75" thickBot="1">
      <c r="B51" s="142" t="s">
        <v>63</v>
      </c>
      <c r="C51" s="143"/>
      <c r="D51" s="143"/>
      <c r="E51" s="144"/>
      <c r="G51" s="27"/>
    </row>
    <row r="52" spans="2:7" ht="15.75" thickBot="1">
      <c r="B52" s="142" t="s">
        <v>74</v>
      </c>
      <c r="C52" s="143"/>
      <c r="D52" s="143"/>
      <c r="E52" s="144"/>
      <c r="G52" s="27"/>
    </row>
    <row r="53" spans="2:7" ht="61.15" customHeight="1" thickBot="1">
      <c r="B53" s="145" t="s">
        <v>64</v>
      </c>
      <c r="C53" s="146"/>
      <c r="D53" s="146"/>
      <c r="E53" s="147"/>
      <c r="G53" s="27"/>
    </row>
    <row r="54" spans="2:7" ht="15" customHeight="1" thickBot="1">
      <c r="B54" s="145" t="s">
        <v>65</v>
      </c>
      <c r="C54" s="146"/>
      <c r="D54" s="146"/>
      <c r="E54" s="147"/>
      <c r="G54" s="27"/>
    </row>
    <row r="55" spans="2:7" ht="15" customHeight="1" thickBot="1">
      <c r="B55" s="145" t="s">
        <v>66</v>
      </c>
      <c r="C55" s="146"/>
      <c r="D55" s="146"/>
      <c r="E55" s="147"/>
      <c r="G55" s="27"/>
    </row>
    <row r="56" spans="2:7" ht="15.75" thickBot="1">
      <c r="G56" s="27"/>
    </row>
    <row r="57" spans="2:7" ht="16.149999999999999" customHeight="1" thickBot="1">
      <c r="B57" s="106" t="s">
        <v>67</v>
      </c>
      <c r="C57" s="151" t="s">
        <v>82</v>
      </c>
      <c r="D57" s="152"/>
      <c r="E57" s="106" t="s">
        <v>39</v>
      </c>
      <c r="G57" s="27"/>
    </row>
    <row r="58" spans="2:7" ht="39" thickBot="1">
      <c r="B58" s="28" t="s">
        <v>134</v>
      </c>
      <c r="C58" s="41"/>
      <c r="D58" s="38" t="str">
        <f>IF($C58="OBLIGATORISKT KRAV","INGET MERVÄRDE",IF($C58="UTVÄRDERINGSKRITERIUM","ANGE MERVÄRDE:",IF($C58="KRAVET UTGÅR","KRAVET UTGÅR","VÄLJ OBLIGATORISKT KRAV ELLER UTVÄRDERINGSKRITERIUM")))</f>
        <v>VÄLJ OBLIGATORISKT KRAV ELLER UTVÄRDERINGSKRITERIUM</v>
      </c>
      <c r="E58" s="42">
        <v>0</v>
      </c>
      <c r="G58" s="26" t="str">
        <f>IF($C58="utvärderingskriterium","Utvärderingskriterium valt",IF($C58="","Kravet ej valt","Kravet valt"))</f>
        <v>Kravet ej valt</v>
      </c>
    </row>
    <row r="59" spans="2:7" ht="15.75" thickBot="1">
      <c r="G59" s="27"/>
    </row>
    <row r="60" spans="2:7" ht="16.149999999999999" customHeight="1" thickBot="1">
      <c r="B60" s="106" t="s">
        <v>68</v>
      </c>
      <c r="C60" s="151" t="s">
        <v>82</v>
      </c>
      <c r="D60" s="152"/>
      <c r="E60" s="106" t="s">
        <v>39</v>
      </c>
      <c r="G60" s="27"/>
    </row>
    <row r="61" spans="2:7" ht="39" thickBot="1">
      <c r="B61" s="25" t="s">
        <v>86</v>
      </c>
      <c r="C61" s="41"/>
      <c r="D61" s="38" t="str">
        <f>IF($C61="OBLIGATORISKT KRAV","INGET MERVÄRDE",IF($C61="UTVÄRDERINGSKRITERIUM","ANGE MERVÄRDE:",IF($C61="KRAVET UTGÅR","KRAVET UTGÅR","VÄLJ OBLIGATORISKT KRAV ELLER UTVÄRDERINGSKRITERIUM")))</f>
        <v>VÄLJ OBLIGATORISKT KRAV ELLER UTVÄRDERINGSKRITERIUM</v>
      </c>
      <c r="E61" s="43">
        <v>0</v>
      </c>
      <c r="G61" s="26" t="str">
        <f>IF($C61="utvärderingskriterium","Utvärderingskriterium valt",IF($C61="","Kravet ej valt","Kravet valt"))</f>
        <v>Kravet ej valt</v>
      </c>
    </row>
    <row r="62" spans="2:7" ht="15.75" thickBot="1">
      <c r="B62" s="29"/>
      <c r="C62" s="36"/>
      <c r="D62" s="36"/>
      <c r="E62" s="37"/>
      <c r="G62" s="27"/>
    </row>
    <row r="63" spans="2:7" ht="15.75" thickBot="1">
      <c r="B63" s="142" t="s">
        <v>63</v>
      </c>
      <c r="C63" s="143"/>
      <c r="D63" s="143"/>
      <c r="E63" s="144"/>
      <c r="G63" s="27"/>
    </row>
    <row r="64" spans="2:7" ht="15.75" thickBot="1">
      <c r="B64" s="151" t="s">
        <v>76</v>
      </c>
      <c r="C64" s="153"/>
      <c r="D64" s="153"/>
      <c r="E64" s="152"/>
      <c r="G64" s="27"/>
    </row>
    <row r="65" spans="2:7" ht="61.15" customHeight="1" thickBot="1">
      <c r="B65" s="145" t="s">
        <v>168</v>
      </c>
      <c r="C65" s="146"/>
      <c r="D65" s="146"/>
      <c r="E65" s="147"/>
      <c r="G65" s="27"/>
    </row>
    <row r="66" spans="2:7" ht="15.75" thickBot="1">
      <c r="G66" s="27"/>
    </row>
    <row r="67" spans="2:7" ht="16.149999999999999" customHeight="1" thickBot="1">
      <c r="B67" s="106" t="s">
        <v>3</v>
      </c>
      <c r="C67" s="151" t="s">
        <v>82</v>
      </c>
      <c r="D67" s="152"/>
      <c r="E67" s="106" t="s">
        <v>39</v>
      </c>
      <c r="G67" s="27"/>
    </row>
    <row r="68" spans="2:7" ht="39" thickBot="1">
      <c r="B68" s="28" t="s">
        <v>133</v>
      </c>
      <c r="C68" s="41"/>
      <c r="D68" s="38" t="str">
        <f>IF($C68="OBLIGATORISKT KRAV","INGET MERVÄRDE",IF($C68="UTVÄRDERINGSKRITERIUM","ANGE MERVÄRDE:",IF($C68="KRAVET UTGÅR","KRAVET UTGÅR","VÄLJ OBLIGATORISKT KRAV ELLER UTVÄRDERINGSKRITERIUM")))</f>
        <v>VÄLJ OBLIGATORISKT KRAV ELLER UTVÄRDERINGSKRITERIUM</v>
      </c>
      <c r="E68" s="42">
        <v>0</v>
      </c>
      <c r="G68" s="26" t="str">
        <f>IF($C68="utvärderingskriterium","Utvärderingskriterium valt",IF($C68="","Kravet ej valt","Kravet valt"))</f>
        <v>Kravet ej valt</v>
      </c>
    </row>
    <row r="69" spans="2:7" ht="39" thickBot="1">
      <c r="B69" s="25" t="s">
        <v>87</v>
      </c>
      <c r="C69" s="41"/>
      <c r="D69" s="38" t="str">
        <f>IF($C69="OBLIGATORISKT KRAV","INGET MERVÄRDE",IF($C69="UTVÄRDERINGSKRITERIUM","ANGE MERVÄRDE:",IF($C69="KRAVET UTGÅR","KRAVET UTGÅR","VÄLJ OBLIGATORISKT KRAV ELLER UTVÄRDERINGSKRITERIUM")))</f>
        <v>VÄLJ OBLIGATORISKT KRAV ELLER UTVÄRDERINGSKRITERIUM</v>
      </c>
      <c r="E69" s="42">
        <v>0</v>
      </c>
      <c r="G69" s="26" t="str">
        <f>IF($C69="utvärderingskriterium","Utvärderingskriterium valt",IF($C69="","Kravet ej valt","Kravet valt"))</f>
        <v>Kravet ej valt</v>
      </c>
    </row>
    <row r="70" spans="2:7" ht="15.75" thickBot="1">
      <c r="B70" s="29"/>
      <c r="C70" s="29"/>
      <c r="D70" s="29"/>
      <c r="E70" s="29"/>
      <c r="G70" s="27"/>
    </row>
    <row r="71" spans="2:7" ht="16.149999999999999" customHeight="1" thickBot="1">
      <c r="B71" s="106" t="s">
        <v>80</v>
      </c>
      <c r="C71" s="151" t="s">
        <v>83</v>
      </c>
      <c r="D71" s="152"/>
      <c r="E71" s="106" t="s">
        <v>39</v>
      </c>
      <c r="G71" s="27"/>
    </row>
    <row r="72" spans="2:7" ht="39" thickBot="1">
      <c r="B72" s="44"/>
      <c r="C72" s="41"/>
      <c r="D72" s="38" t="str">
        <f>IF($C72="UTVÄRDERINGSKRITERIUM","ANGE MERVÄRDE:",IF($C72="KRAVET UTGÅR","KRAVET UTGÅR","VÄLJ  UTVÄRDERINGSKRITERIUM ELLER LÄMNA TOMT"))</f>
        <v>VÄLJ  UTVÄRDERINGSKRITERIUM ELLER LÄMNA TOMT</v>
      </c>
      <c r="E72" s="42">
        <v>0</v>
      </c>
      <c r="G72" s="26" t="str">
        <f>IF($C72="utvärderingskriterium","Utvärderingskriterium valt",IF($C72="","Kravet ej valt","Kravet valt"))</f>
        <v>Kravet ej valt</v>
      </c>
    </row>
    <row r="73" spans="2:7" ht="39" thickBot="1">
      <c r="B73" s="45"/>
      <c r="C73" s="41"/>
      <c r="D73" s="38" t="str">
        <f t="shared" ref="D73:D77" si="1">IF($C73="UTVÄRDERINGSKRITERIUM","ANGE MERVÄRDE:",IF($C73="KRAVET UTGÅR","KRAVET UTGÅR","VÄLJ  UTVÄRDERINGSKRITERIUM ELLER LÄMNA TOMT"))</f>
        <v>VÄLJ  UTVÄRDERINGSKRITERIUM ELLER LÄMNA TOMT</v>
      </c>
      <c r="E73" s="42">
        <v>0</v>
      </c>
      <c r="G73" s="26" t="str">
        <f>IF($C73="utvärderingskriterium","Utvärderingskriterium valt",IF($C73="","Kravet ej valt","Kravet valt"))</f>
        <v>Kravet ej valt</v>
      </c>
    </row>
    <row r="74" spans="2:7" ht="39" thickBot="1">
      <c r="B74" s="45"/>
      <c r="C74" s="41"/>
      <c r="D74" s="38" t="str">
        <f t="shared" si="1"/>
        <v>VÄLJ  UTVÄRDERINGSKRITERIUM ELLER LÄMNA TOMT</v>
      </c>
      <c r="E74" s="42">
        <v>0</v>
      </c>
      <c r="G74" s="26" t="str">
        <f t="shared" ref="G74:G77" si="2">IF($C74="utvärderingskriterium","Utvärderingskriterium valt",IF($C74="","Kravet ej valt","Kravet valt"))</f>
        <v>Kravet ej valt</v>
      </c>
    </row>
    <row r="75" spans="2:7" ht="39" thickBot="1">
      <c r="B75" s="45"/>
      <c r="C75" s="41"/>
      <c r="D75" s="38" t="str">
        <f t="shared" si="1"/>
        <v>VÄLJ  UTVÄRDERINGSKRITERIUM ELLER LÄMNA TOMT</v>
      </c>
      <c r="E75" s="42">
        <v>0</v>
      </c>
      <c r="G75" s="26" t="str">
        <f t="shared" si="2"/>
        <v>Kravet ej valt</v>
      </c>
    </row>
    <row r="76" spans="2:7" ht="39" thickBot="1">
      <c r="B76" s="45"/>
      <c r="C76" s="41"/>
      <c r="D76" s="38" t="str">
        <f t="shared" si="1"/>
        <v>VÄLJ  UTVÄRDERINGSKRITERIUM ELLER LÄMNA TOMT</v>
      </c>
      <c r="E76" s="42">
        <v>0</v>
      </c>
      <c r="G76" s="26" t="str">
        <f t="shared" si="2"/>
        <v>Kravet ej valt</v>
      </c>
    </row>
    <row r="77" spans="2:7" ht="39" thickBot="1">
      <c r="B77" s="45"/>
      <c r="C77" s="41"/>
      <c r="D77" s="38" t="str">
        <f t="shared" si="1"/>
        <v>VÄLJ  UTVÄRDERINGSKRITERIUM ELLER LÄMNA TOMT</v>
      </c>
      <c r="E77" s="42">
        <v>0</v>
      </c>
      <c r="G77" s="26" t="str">
        <f t="shared" si="2"/>
        <v>Kravet ej valt</v>
      </c>
    </row>
    <row r="78" spans="2:7" ht="15.75" thickBot="1">
      <c r="G78" s="27"/>
    </row>
    <row r="79" spans="2:7" ht="15.75" thickBot="1">
      <c r="B79" s="151" t="s">
        <v>11</v>
      </c>
      <c r="C79" s="153"/>
      <c r="D79" s="153"/>
      <c r="E79" s="152"/>
    </row>
    <row r="80" spans="2:7" ht="15.75" thickBot="1">
      <c r="B80" s="151" t="s">
        <v>77</v>
      </c>
      <c r="C80" s="153"/>
      <c r="D80" s="153"/>
      <c r="E80" s="152"/>
      <c r="G80" s="27"/>
    </row>
    <row r="81" spans="2:5" ht="14.65" customHeight="1">
      <c r="B81" s="154" t="s">
        <v>169</v>
      </c>
      <c r="C81" s="155"/>
      <c r="D81" s="155"/>
      <c r="E81" s="156"/>
    </row>
    <row r="82" spans="2:5">
      <c r="B82" s="157"/>
      <c r="C82" s="158"/>
      <c r="D82" s="158"/>
      <c r="E82" s="159"/>
    </row>
    <row r="83" spans="2:5">
      <c r="B83" s="157"/>
      <c r="C83" s="158"/>
      <c r="D83" s="158"/>
      <c r="E83" s="159"/>
    </row>
    <row r="84" spans="2:5" ht="42.75" customHeight="1" thickBot="1">
      <c r="B84" s="160"/>
      <c r="C84" s="161"/>
      <c r="D84" s="161"/>
      <c r="E84" s="162"/>
    </row>
    <row r="85" spans="2:5" ht="15.75" thickBot="1"/>
    <row r="86" spans="2:5" ht="15.75" thickBot="1">
      <c r="B86" s="151" t="s">
        <v>160</v>
      </c>
      <c r="C86" s="153"/>
      <c r="D86" s="153"/>
      <c r="E86" s="152"/>
    </row>
    <row r="87" spans="2:5" ht="15.75" thickBot="1">
      <c r="B87" s="151" t="s">
        <v>78</v>
      </c>
      <c r="C87" s="153"/>
      <c r="D87" s="153"/>
      <c r="E87" s="152"/>
    </row>
    <row r="88" spans="2:5" ht="14.65" customHeight="1">
      <c r="B88" s="154" t="s">
        <v>69</v>
      </c>
      <c r="C88" s="155"/>
      <c r="D88" s="155"/>
      <c r="E88" s="156"/>
    </row>
    <row r="89" spans="2:5">
      <c r="B89" s="157"/>
      <c r="C89" s="158"/>
      <c r="D89" s="158"/>
      <c r="E89" s="159"/>
    </row>
    <row r="90" spans="2:5">
      <c r="B90" s="157"/>
      <c r="C90" s="158"/>
      <c r="D90" s="158"/>
      <c r="E90" s="159"/>
    </row>
    <row r="91" spans="2:5" ht="15.75" thickBot="1">
      <c r="B91" s="160"/>
      <c r="C91" s="161"/>
      <c r="D91" s="161"/>
      <c r="E91" s="162"/>
    </row>
    <row r="92" spans="2:5" ht="15.75" thickBot="1"/>
    <row r="93" spans="2:5" ht="15.75" thickBot="1">
      <c r="B93" s="151" t="s">
        <v>42</v>
      </c>
      <c r="C93" s="153"/>
      <c r="D93" s="153"/>
      <c r="E93" s="152"/>
    </row>
    <row r="94" spans="2:5" ht="15.75" thickBot="1">
      <c r="B94" s="151" t="s">
        <v>75</v>
      </c>
      <c r="C94" s="153"/>
      <c r="D94" s="153"/>
      <c r="E94" s="152"/>
    </row>
    <row r="95" spans="2:5" ht="14.65" customHeight="1">
      <c r="B95" s="154" t="s">
        <v>170</v>
      </c>
      <c r="C95" s="155"/>
      <c r="D95" s="155"/>
      <c r="E95" s="156"/>
    </row>
    <row r="96" spans="2:5">
      <c r="B96" s="157"/>
      <c r="C96" s="158"/>
      <c r="D96" s="158"/>
      <c r="E96" s="159"/>
    </row>
    <row r="97" spans="2:5">
      <c r="B97" s="157"/>
      <c r="C97" s="158"/>
      <c r="D97" s="158"/>
      <c r="E97" s="159"/>
    </row>
    <row r="98" spans="2:5" ht="15.75" thickBot="1">
      <c r="B98" s="160"/>
      <c r="C98" s="161"/>
      <c r="D98" s="161"/>
      <c r="E98" s="162"/>
    </row>
  </sheetData>
  <mergeCells count="43">
    <mergeCell ref="B3:E3"/>
    <mergeCell ref="B8:E8"/>
    <mergeCell ref="B6:E6"/>
    <mergeCell ref="C20:D20"/>
    <mergeCell ref="C17:D17"/>
    <mergeCell ref="C14:D14"/>
    <mergeCell ref="C11:D11"/>
    <mergeCell ref="B9:E9"/>
    <mergeCell ref="B5:E5"/>
    <mergeCell ref="B93:E93"/>
    <mergeCell ref="B95:E98"/>
    <mergeCell ref="B94:E94"/>
    <mergeCell ref="B79:E79"/>
    <mergeCell ref="B81:E84"/>
    <mergeCell ref="B88:E91"/>
    <mergeCell ref="B87:E87"/>
    <mergeCell ref="C57:D57"/>
    <mergeCell ref="B80:E80"/>
    <mergeCell ref="B86:E86"/>
    <mergeCell ref="B52:E52"/>
    <mergeCell ref="B53:E53"/>
    <mergeCell ref="B54:E54"/>
    <mergeCell ref="B55:E55"/>
    <mergeCell ref="B63:E63"/>
    <mergeCell ref="C60:D60"/>
    <mergeCell ref="C67:D67"/>
    <mergeCell ref="C71:D71"/>
    <mergeCell ref="B64:E64"/>
    <mergeCell ref="B65:E65"/>
    <mergeCell ref="B23:E23"/>
    <mergeCell ref="B30:E30"/>
    <mergeCell ref="B51:E51"/>
    <mergeCell ref="B25:E25"/>
    <mergeCell ref="B24:E24"/>
    <mergeCell ref="B31:E31"/>
    <mergeCell ref="B32:E32"/>
    <mergeCell ref="C48:D48"/>
    <mergeCell ref="C45:D45"/>
    <mergeCell ref="C38:D38"/>
    <mergeCell ref="B36:E36"/>
    <mergeCell ref="B35:E35"/>
    <mergeCell ref="B34:E34"/>
    <mergeCell ref="C27:D27"/>
  </mergeCells>
  <conditionalFormatting sqref="A20:A1048576 H71:XFD77">
    <cfRule type="cellIs" dxfId="203" priority="222" operator="equal">
      <formula>"BÖR"</formula>
    </cfRule>
    <cfRule type="cellIs" dxfId="202" priority="223" operator="equal">
      <formula>"SKA"</formula>
    </cfRule>
    <cfRule type="cellIs" dxfId="201" priority="220" operator="equal">
      <formula>"KRAVET UTGÅR"</formula>
    </cfRule>
    <cfRule type="cellIs" dxfId="200" priority="221" operator="equal">
      <formula>"INGET MERVÄRDE"</formula>
    </cfRule>
  </conditionalFormatting>
  <conditionalFormatting sqref="A20:A1048576 H71:XFD1048576">
    <cfRule type="cellIs" dxfId="199" priority="219" operator="equal">
      <formula>"ANGE MERVÄRDE:"</formula>
    </cfRule>
  </conditionalFormatting>
  <conditionalFormatting sqref="A8:B9">
    <cfRule type="cellIs" dxfId="198" priority="391" operator="equal">
      <formula>"SKA"</formula>
    </cfRule>
    <cfRule type="cellIs" dxfId="197" priority="390" operator="equal">
      <formula>"BÖR"</formula>
    </cfRule>
    <cfRule type="cellIs" dxfId="196" priority="389" operator="equal">
      <formula>"INGET MERVÄRDE"</formula>
    </cfRule>
    <cfRule type="cellIs" dxfId="195" priority="388" operator="equal">
      <formula>"KRAVET UTGÅR"</formula>
    </cfRule>
    <cfRule type="cellIs" dxfId="194" priority="387" operator="equal">
      <formula>"ANGE MERVÄRDE:"</formula>
    </cfRule>
  </conditionalFormatting>
  <conditionalFormatting sqref="A11:C11">
    <cfRule type="cellIs" dxfId="193" priority="533" operator="equal">
      <formula>"BÖR"</formula>
    </cfRule>
    <cfRule type="cellIs" dxfId="192" priority="534" operator="equal">
      <formula>"SKA"</formula>
    </cfRule>
    <cfRule type="cellIs" dxfId="191" priority="532" operator="equal">
      <formula>"INGET MERVÄRDE"</formula>
    </cfRule>
    <cfRule type="cellIs" dxfId="190" priority="531" operator="equal">
      <formula>"KRAVET UTGÅR"</formula>
    </cfRule>
    <cfRule type="cellIs" dxfId="189" priority="530" operator="equal">
      <formula>"ANGE MERVÄRDE:"</formula>
    </cfRule>
  </conditionalFormatting>
  <conditionalFormatting sqref="A14:C14">
    <cfRule type="cellIs" dxfId="188" priority="135" operator="equal">
      <formula>"BÖR"</formula>
    </cfRule>
    <cfRule type="cellIs" dxfId="187" priority="132" operator="equal">
      <formula>"ANGE MERVÄRDE:"</formula>
    </cfRule>
    <cfRule type="cellIs" dxfId="186" priority="133" operator="equal">
      <formula>"KRAVET UTGÅR"</formula>
    </cfRule>
    <cfRule type="cellIs" dxfId="185" priority="134" operator="equal">
      <formula>"INGET MERVÄRDE"</formula>
    </cfRule>
    <cfRule type="cellIs" dxfId="184" priority="136" operator="equal">
      <formula>"SKA"</formula>
    </cfRule>
  </conditionalFormatting>
  <conditionalFormatting sqref="A17:C17">
    <cfRule type="cellIs" dxfId="183" priority="130" operator="equal">
      <formula>"BÖR"</formula>
    </cfRule>
    <cfRule type="cellIs" dxfId="182" priority="131" operator="equal">
      <formula>"SKA"</formula>
    </cfRule>
    <cfRule type="cellIs" dxfId="181" priority="129" operator="equal">
      <formula>"INGET MERVÄRDE"</formula>
    </cfRule>
    <cfRule type="cellIs" dxfId="180" priority="127" operator="equal">
      <formula>"ANGE MERVÄRDE:"</formula>
    </cfRule>
    <cfRule type="cellIs" dxfId="179" priority="128" operator="equal">
      <formula>"KRAVET UTGÅR"</formula>
    </cfRule>
  </conditionalFormatting>
  <conditionalFormatting sqref="A1:XFD2 A3:B3 F3:XFD3 A4:XFD4 A5:B6 F5:XFD6 A7:XFD7 F8:XFD9 A10:XFD10 A12:XFD13 K14:XFD19 A15:J16 H17:J17 F18:J18 A18:E19 F19 H19:J19 B21:E22 E27 B28:E29 B33:E33 B37:E37 E38 B39:E44 E45:E48 B47:D47 B49:E50 B56:E56 E57 B58:E59 E60 B61:E62 B66:E66 E67 B68:E70 F78:G94 B93 B95:G1048576">
    <cfRule type="cellIs" dxfId="178" priority="547" operator="equal">
      <formula>"ANGE MERVÄRDE:"</formula>
    </cfRule>
  </conditionalFormatting>
  <conditionalFormatting sqref="A1:XFD2 A3:B3 F3:XFD3 A4:XFD4 A5:B6 F5:XFD6 A7:XFD7 F8:XFD9 A10:XFD10 A12:XFD13 K14:XFD19 A15:J16 H17:J17 F18:J18 A18:E19 F19 H19:J19 B21:E22 E27 B28:E29 B33:E33 B37:E37 E38 B39:E44 E45:E48 B47:D47 B49:E50 B56:E56 E57 B58:E59 E60 B61:E62 B66:E66 E67 B68:E70 F78:XFD1048576 B93 B99:E1048576">
    <cfRule type="cellIs" dxfId="177" priority="600" operator="equal">
      <formula>"INGET MERVÄRDE"</formula>
    </cfRule>
    <cfRule type="cellIs" dxfId="176" priority="599" operator="equal">
      <formula>"KRAVET UTGÅR"</formula>
    </cfRule>
    <cfRule type="cellIs" dxfId="175" priority="603" operator="equal">
      <formula>"SKA"</formula>
    </cfRule>
    <cfRule type="cellIs" dxfId="174" priority="602" operator="equal">
      <formula>"BÖR"</formula>
    </cfRule>
  </conditionalFormatting>
  <conditionalFormatting sqref="B23:B32">
    <cfRule type="cellIs" dxfId="173" priority="364" operator="equal">
      <formula>"INGET MERVÄRDE"</formula>
    </cfRule>
    <cfRule type="cellIs" dxfId="172" priority="363" operator="equal">
      <formula>"KRAVET UTGÅR"</formula>
    </cfRule>
    <cfRule type="cellIs" dxfId="171" priority="362" operator="equal">
      <formula>"ANGE MERVÄRDE:"</formula>
    </cfRule>
    <cfRule type="cellIs" dxfId="170" priority="366" operator="equal">
      <formula>"SKA"</formula>
    </cfRule>
    <cfRule type="cellIs" dxfId="169" priority="365" operator="equal">
      <formula>"BÖR"</formula>
    </cfRule>
  </conditionalFormatting>
  <conditionalFormatting sqref="B34:B36">
    <cfRule type="cellIs" dxfId="168" priority="359" operator="equal">
      <formula>"INGET MERVÄRDE"</formula>
    </cfRule>
    <cfRule type="cellIs" dxfId="167" priority="358" operator="equal">
      <formula>"KRAVET UTGÅR"</formula>
    </cfRule>
    <cfRule type="cellIs" dxfId="166" priority="357" operator="equal">
      <formula>"ANGE MERVÄRDE:"</formula>
    </cfRule>
    <cfRule type="cellIs" dxfId="165" priority="361" operator="equal">
      <formula>"SKA"</formula>
    </cfRule>
    <cfRule type="cellIs" dxfId="164" priority="360" operator="equal">
      <formula>"BÖR"</formula>
    </cfRule>
  </conditionalFormatting>
  <conditionalFormatting sqref="B51:B55">
    <cfRule type="cellIs" dxfId="163" priority="356" operator="equal">
      <formula>"SKA"</formula>
    </cfRule>
    <cfRule type="cellIs" dxfId="162" priority="355" operator="equal">
      <formula>"BÖR"</formula>
    </cfRule>
    <cfRule type="cellIs" dxfId="161" priority="353" operator="equal">
      <formula>"KRAVET UTGÅR"</formula>
    </cfRule>
    <cfRule type="cellIs" dxfId="160" priority="354" operator="equal">
      <formula>"INGET MERVÄRDE"</formula>
    </cfRule>
    <cfRule type="cellIs" dxfId="159" priority="352" operator="equal">
      <formula>"ANGE MERVÄRDE:"</formula>
    </cfRule>
  </conditionalFormatting>
  <conditionalFormatting sqref="B63">
    <cfRule type="cellIs" dxfId="158" priority="434" operator="equal">
      <formula>"ANGE MERVÄRDE:"</formula>
    </cfRule>
    <cfRule type="cellIs" dxfId="157" priority="435" operator="equal">
      <formula>"KRAVET UTGÅR"</formula>
    </cfRule>
    <cfRule type="cellIs" dxfId="156" priority="436" operator="equal">
      <formula>"INGET MERVÄRDE"</formula>
    </cfRule>
    <cfRule type="cellIs" dxfId="155" priority="438" operator="equal">
      <formula>"SKA"</formula>
    </cfRule>
    <cfRule type="cellIs" dxfId="154" priority="437" operator="equal">
      <formula>"BÖR"</formula>
    </cfRule>
  </conditionalFormatting>
  <conditionalFormatting sqref="B65">
    <cfRule type="cellIs" dxfId="153" priority="439" operator="equal">
      <formula>"ANGE MERVÄRDE:"</formula>
    </cfRule>
    <cfRule type="cellIs" dxfId="152" priority="440" operator="equal">
      <formula>"KRAVET UTGÅR"</formula>
    </cfRule>
    <cfRule type="cellIs" dxfId="151" priority="441" operator="equal">
      <formula>"INGET MERVÄRDE"</formula>
    </cfRule>
    <cfRule type="cellIs" dxfId="150" priority="442" operator="equal">
      <formula>"BÖR"</formula>
    </cfRule>
    <cfRule type="cellIs" dxfId="149" priority="443" operator="equal">
      <formula>"SKA"</formula>
    </cfRule>
  </conditionalFormatting>
  <conditionalFormatting sqref="B20:C20">
    <cfRule type="cellIs" dxfId="148" priority="126" operator="equal">
      <formula>"SKA"</formula>
    </cfRule>
    <cfRule type="cellIs" dxfId="147" priority="125" operator="equal">
      <formula>"BÖR"</formula>
    </cfRule>
    <cfRule type="cellIs" dxfId="146" priority="124" operator="equal">
      <formula>"INGET MERVÄRDE"</formula>
    </cfRule>
    <cfRule type="cellIs" dxfId="145" priority="123" operator="equal">
      <formula>"KRAVET UTGÅR"</formula>
    </cfRule>
    <cfRule type="cellIs" dxfId="144" priority="122" operator="equal">
      <formula>"ANGE MERVÄRDE:"</formula>
    </cfRule>
  </conditionalFormatting>
  <conditionalFormatting sqref="B38:C38">
    <cfRule type="cellIs" dxfId="143" priority="112" operator="equal">
      <formula>"ANGE MERVÄRDE:"</formula>
    </cfRule>
    <cfRule type="cellIs" dxfId="142" priority="113" operator="equal">
      <formula>"KRAVET UTGÅR"</formula>
    </cfRule>
    <cfRule type="cellIs" dxfId="141" priority="114" operator="equal">
      <formula>"INGET MERVÄRDE"</formula>
    </cfRule>
    <cfRule type="cellIs" dxfId="140" priority="115" operator="equal">
      <formula>"BÖR"</formula>
    </cfRule>
    <cfRule type="cellIs" dxfId="139" priority="116" operator="equal">
      <formula>"SKA"</formula>
    </cfRule>
  </conditionalFormatting>
  <conditionalFormatting sqref="B45:C46">
    <cfRule type="cellIs" dxfId="138" priority="108" operator="equal">
      <formula>"KRAVET UTGÅR"</formula>
    </cfRule>
    <cfRule type="cellIs" dxfId="137" priority="111" operator="equal">
      <formula>"SKA"</formula>
    </cfRule>
    <cfRule type="cellIs" dxfId="136" priority="110" operator="equal">
      <formula>"BÖR"</formula>
    </cfRule>
    <cfRule type="cellIs" dxfId="135" priority="109" operator="equal">
      <formula>"INGET MERVÄRDE"</formula>
    </cfRule>
    <cfRule type="cellIs" dxfId="134" priority="107" operator="equal">
      <formula>"ANGE MERVÄRDE:"</formula>
    </cfRule>
  </conditionalFormatting>
  <conditionalFormatting sqref="B48:C48">
    <cfRule type="cellIs" dxfId="133" priority="102" operator="equal">
      <formula>"ANGE MERVÄRDE:"</formula>
    </cfRule>
    <cfRule type="cellIs" dxfId="132" priority="106" operator="equal">
      <formula>"SKA"</formula>
    </cfRule>
    <cfRule type="cellIs" dxfId="131" priority="105" operator="equal">
      <formula>"BÖR"</formula>
    </cfRule>
    <cfRule type="cellIs" dxfId="130" priority="104" operator="equal">
      <formula>"INGET MERVÄRDE"</formula>
    </cfRule>
    <cfRule type="cellIs" dxfId="129" priority="103" operator="equal">
      <formula>"KRAVET UTGÅR"</formula>
    </cfRule>
  </conditionalFormatting>
  <conditionalFormatting sqref="B57:C57">
    <cfRule type="cellIs" dxfId="128" priority="99" operator="equal">
      <formula>"INGET MERVÄRDE"</formula>
    </cfRule>
    <cfRule type="cellIs" dxfId="127" priority="101" operator="equal">
      <formula>"SKA"</formula>
    </cfRule>
    <cfRule type="cellIs" dxfId="126" priority="100" operator="equal">
      <formula>"BÖR"</formula>
    </cfRule>
    <cfRule type="cellIs" dxfId="125" priority="98" operator="equal">
      <formula>"KRAVET UTGÅR"</formula>
    </cfRule>
    <cfRule type="cellIs" dxfId="124" priority="97" operator="equal">
      <formula>"ANGE MERVÄRDE:"</formula>
    </cfRule>
  </conditionalFormatting>
  <conditionalFormatting sqref="B60:C60">
    <cfRule type="cellIs" dxfId="123" priority="96" operator="equal">
      <formula>"SKA"</formula>
    </cfRule>
    <cfRule type="cellIs" dxfId="122" priority="95" operator="equal">
      <formula>"BÖR"</formula>
    </cfRule>
    <cfRule type="cellIs" dxfId="121" priority="94" operator="equal">
      <formula>"INGET MERVÄRDE"</formula>
    </cfRule>
    <cfRule type="cellIs" dxfId="120" priority="93" operator="equal">
      <formula>"KRAVET UTGÅR"</formula>
    </cfRule>
    <cfRule type="cellIs" dxfId="119" priority="92" operator="equal">
      <formula>"ANGE MERVÄRDE:"</formula>
    </cfRule>
  </conditionalFormatting>
  <conditionalFormatting sqref="B67:C67">
    <cfRule type="cellIs" dxfId="118" priority="89" operator="equal">
      <formula>"INGET MERVÄRDE"</formula>
    </cfRule>
    <cfRule type="cellIs" dxfId="117" priority="88" operator="equal">
      <formula>"KRAVET UTGÅR"</formula>
    </cfRule>
    <cfRule type="cellIs" dxfId="116" priority="87" operator="equal">
      <formula>"ANGE MERVÄRDE:"</formula>
    </cfRule>
    <cfRule type="cellIs" dxfId="115" priority="91" operator="equal">
      <formula>"SKA"</formula>
    </cfRule>
    <cfRule type="cellIs" dxfId="114" priority="90" operator="equal">
      <formula>"BÖR"</formula>
    </cfRule>
  </conditionalFormatting>
  <conditionalFormatting sqref="B71:C77">
    <cfRule type="cellIs" dxfId="113" priority="84" operator="equal">
      <formula>"INGET MERVÄRDE"</formula>
    </cfRule>
    <cfRule type="cellIs" dxfId="112" priority="83" operator="equal">
      <formula>"KRAVET UTGÅR"</formula>
    </cfRule>
    <cfRule type="cellIs" dxfId="111" priority="82" operator="equal">
      <formula>"ANGE MERVÄRDE:"</formula>
    </cfRule>
    <cfRule type="cellIs" dxfId="110" priority="86" operator="equal">
      <formula>"SKA"</formula>
    </cfRule>
    <cfRule type="cellIs" dxfId="109" priority="85" operator="equal">
      <formula>"BÖR"</formula>
    </cfRule>
  </conditionalFormatting>
  <conditionalFormatting sqref="B64:E64">
    <cfRule type="cellIs" dxfId="108" priority="342" operator="equal">
      <formula>"ANGE MERVÄRDE:"</formula>
    </cfRule>
    <cfRule type="cellIs" dxfId="107" priority="343" operator="equal">
      <formula>"KRAVET UTGÅR"</formula>
    </cfRule>
    <cfRule type="cellIs" dxfId="106" priority="344" operator="equal">
      <formula>"INGET MERVÄRDE"</formula>
    </cfRule>
    <cfRule type="cellIs" dxfId="105" priority="345" operator="equal">
      <formula>"BÖR"</formula>
    </cfRule>
    <cfRule type="cellIs" dxfId="104" priority="346" operator="equal">
      <formula>"SKA"</formula>
    </cfRule>
  </conditionalFormatting>
  <conditionalFormatting sqref="B78:E92">
    <cfRule type="cellIs" dxfId="103" priority="337" operator="equal">
      <formula>"ANGE MERVÄRDE:"</formula>
    </cfRule>
    <cfRule type="cellIs" dxfId="102" priority="340" operator="equal">
      <formula>"BÖR"</formula>
    </cfRule>
    <cfRule type="cellIs" dxfId="101" priority="339" operator="equal">
      <formula>"INGET MERVÄRDE"</formula>
    </cfRule>
    <cfRule type="cellIs" dxfId="100" priority="338" operator="equal">
      <formula>"KRAVET UTGÅR"</formula>
    </cfRule>
    <cfRule type="cellIs" dxfId="99" priority="341" operator="equal">
      <formula>"SKA"</formula>
    </cfRule>
  </conditionalFormatting>
  <conditionalFormatting sqref="B94:E94">
    <cfRule type="cellIs" dxfId="98" priority="327" operator="equal">
      <formula>"ANGE MERVÄRDE:"</formula>
    </cfRule>
    <cfRule type="cellIs" dxfId="97" priority="328" operator="equal">
      <formula>"KRAVET UTGÅR"</formula>
    </cfRule>
    <cfRule type="cellIs" dxfId="96" priority="329" operator="equal">
      <formula>"INGET MERVÄRDE"</formula>
    </cfRule>
    <cfRule type="cellIs" dxfId="95" priority="330" operator="equal">
      <formula>"BÖR"</formula>
    </cfRule>
    <cfRule type="cellIs" dxfId="94" priority="331" operator="equal">
      <formula>"SKA"</formula>
    </cfRule>
  </conditionalFormatting>
  <conditionalFormatting sqref="C27">
    <cfRule type="cellIs" dxfId="93" priority="119" operator="equal">
      <formula>"INGET MERVÄRDE"</formula>
    </cfRule>
    <cfRule type="cellIs" dxfId="92" priority="120" operator="equal">
      <formula>"BÖR"</formula>
    </cfRule>
    <cfRule type="cellIs" dxfId="91" priority="121" operator="equal">
      <formula>"SKA"</formula>
    </cfRule>
    <cfRule type="cellIs" dxfId="90" priority="117" operator="equal">
      <formula>"ANGE MERVÄRDE:"</formula>
    </cfRule>
    <cfRule type="cellIs" dxfId="89" priority="118" operator="equal">
      <formula>"KRAVET UTGÅR"</formula>
    </cfRule>
  </conditionalFormatting>
  <conditionalFormatting sqref="D46">
    <cfRule type="cellIs" dxfId="88" priority="61" operator="equal">
      <formula>"SKA"</formula>
    </cfRule>
    <cfRule type="cellIs" dxfId="87" priority="60" operator="equal">
      <formula>"BÖR"</formula>
    </cfRule>
    <cfRule type="cellIs" dxfId="86" priority="59" operator="equal">
      <formula>"INGET MERVÄRDE"</formula>
    </cfRule>
    <cfRule type="cellIs" dxfId="85" priority="58" operator="equal">
      <formula>"KRAVET UTGÅR"</formula>
    </cfRule>
    <cfRule type="cellIs" dxfId="84" priority="57" operator="equal">
      <formula>"ANGE MERVÄRDE:"</formula>
    </cfRule>
  </conditionalFormatting>
  <conditionalFormatting sqref="D72:G77">
    <cfRule type="cellIs" dxfId="83" priority="17" operator="equal">
      <formula>"SKA"</formula>
    </cfRule>
    <cfRule type="cellIs" dxfId="82" priority="16" operator="equal">
      <formula>"BÖR"</formula>
    </cfRule>
    <cfRule type="cellIs" dxfId="81" priority="15" operator="equal">
      <formula>"INGET MERVÄRDE"</formula>
    </cfRule>
    <cfRule type="cellIs" dxfId="80" priority="14" operator="equal">
      <formula>"KRAVET UTGÅR"</formula>
    </cfRule>
    <cfRule type="cellIs" dxfId="79" priority="13" operator="equal">
      <formula>"ANGE MERVÄRDE:"</formula>
    </cfRule>
  </conditionalFormatting>
  <conditionalFormatting sqref="E20">
    <cfRule type="cellIs" dxfId="78" priority="518" operator="equal">
      <formula>"BÖR"</formula>
    </cfRule>
    <cfRule type="cellIs" dxfId="77" priority="519" operator="equal">
      <formula>"SKA"</formula>
    </cfRule>
    <cfRule type="cellIs" dxfId="76" priority="515" operator="equal">
      <formula>"ANGE MERVÄRDE:"</formula>
    </cfRule>
    <cfRule type="cellIs" dxfId="75" priority="516" operator="equal">
      <formula>"KRAVET UTGÅR"</formula>
    </cfRule>
    <cfRule type="cellIs" dxfId="74" priority="517" operator="equal">
      <formula>"INGET MERVÄRDE"</formula>
    </cfRule>
  </conditionalFormatting>
  <conditionalFormatting sqref="E17:F17">
    <cfRule type="cellIs" dxfId="73" priority="522" operator="equal">
      <formula>"INGET MERVÄRDE"</formula>
    </cfRule>
    <cfRule type="cellIs" dxfId="72" priority="521" operator="equal">
      <formula>"KRAVET UTGÅR"</formula>
    </cfRule>
    <cfRule type="cellIs" dxfId="71" priority="520" operator="equal">
      <formula>"ANGE MERVÄRDE:"</formula>
    </cfRule>
    <cfRule type="cellIs" dxfId="70" priority="524" operator="equal">
      <formula>"SKA"</formula>
    </cfRule>
    <cfRule type="cellIs" dxfId="69" priority="523" operator="equal">
      <formula>"BÖR"</formula>
    </cfRule>
  </conditionalFormatting>
  <conditionalFormatting sqref="E71:G71">
    <cfRule type="cellIs" dxfId="68" priority="323" operator="equal">
      <formula>"KRAVET UTGÅR"</formula>
    </cfRule>
    <cfRule type="cellIs" dxfId="67" priority="322" operator="equal">
      <formula>"ANGE MERVÄRDE:"</formula>
    </cfRule>
    <cfRule type="cellIs" dxfId="66" priority="324" operator="equal">
      <formula>"INGET MERVÄRDE"</formula>
    </cfRule>
    <cfRule type="cellIs" dxfId="65" priority="325" operator="equal">
      <formula>"BÖR"</formula>
    </cfRule>
    <cfRule type="cellIs" dxfId="64" priority="326" operator="equal">
      <formula>"SKA"</formula>
    </cfRule>
  </conditionalFormatting>
  <conditionalFormatting sqref="E14:J14">
    <cfRule type="cellIs" dxfId="63" priority="525" operator="equal">
      <formula>"ANGE MERVÄRDE:"</formula>
    </cfRule>
    <cfRule type="cellIs" dxfId="62" priority="526" operator="equal">
      <formula>"KRAVET UTGÅR"</formula>
    </cfRule>
    <cfRule type="cellIs" dxfId="61" priority="527" operator="equal">
      <formula>"INGET MERVÄRDE"</formula>
    </cfRule>
    <cfRule type="cellIs" dxfId="60" priority="528" operator="equal">
      <formula>"BÖR"</formula>
    </cfRule>
    <cfRule type="cellIs" dxfId="59" priority="529" operator="equal">
      <formula>"SKA"</formula>
    </cfRule>
  </conditionalFormatting>
  <conditionalFormatting sqref="E11:XFD11">
    <cfRule type="cellIs" dxfId="58" priority="502" operator="equal">
      <formula>"SKA"</formula>
    </cfRule>
    <cfRule type="cellIs" dxfId="57" priority="498" operator="equal">
      <formula>"ANGE MERVÄRDE:"</formula>
    </cfRule>
    <cfRule type="cellIs" dxfId="56" priority="499" operator="equal">
      <formula>"KRAVET UTGÅR"</formula>
    </cfRule>
    <cfRule type="cellIs" dxfId="55" priority="500" operator="equal">
      <formula>"INGET MERVÄRDE"</formula>
    </cfRule>
    <cfRule type="cellIs" dxfId="54" priority="501" operator="equal">
      <formula>"BÖR"</formula>
    </cfRule>
  </conditionalFormatting>
  <conditionalFormatting sqref="F6 G18">
    <cfRule type="cellIs" dxfId="53" priority="546" operator="equal">
      <formula>"Kravet ej valt"</formula>
    </cfRule>
    <cfRule type="cellIs" dxfId="52" priority="545" operator="equal">
      <formula>"Kravet valt"</formula>
    </cfRule>
  </conditionalFormatting>
  <conditionalFormatting sqref="F20:XFD70">
    <cfRule type="cellIs" dxfId="51" priority="8" operator="equal">
      <formula>"BÖR"</formula>
    </cfRule>
    <cfRule type="cellIs" dxfId="50" priority="7" operator="equal">
      <formula>"INGET MERVÄRDE"</formula>
    </cfRule>
    <cfRule type="cellIs" dxfId="49" priority="6" operator="equal">
      <formula>"KRAVET UTGÅR"</formula>
    </cfRule>
    <cfRule type="cellIs" dxfId="48" priority="5" operator="equal">
      <formula>"ANGE MERVÄRDE:"</formula>
    </cfRule>
    <cfRule type="cellIs" dxfId="47" priority="9" operator="equal">
      <formula>"SKA"</formula>
    </cfRule>
  </conditionalFormatting>
  <conditionalFormatting sqref="G7:G16">
    <cfRule type="cellIs" dxfId="46" priority="496" operator="equal">
      <formula>"Kravet valt"</formula>
    </cfRule>
    <cfRule type="cellIs" dxfId="45" priority="497" operator="equal">
      <formula>"Kravet ej valt"</formula>
    </cfRule>
  </conditionalFormatting>
  <conditionalFormatting sqref="G12">
    <cfRule type="cellIs" dxfId="44" priority="56" operator="equal">
      <formula>"Utvärderingskriterium valt"</formula>
    </cfRule>
  </conditionalFormatting>
  <conditionalFormatting sqref="G15">
    <cfRule type="cellIs" dxfId="43" priority="55" operator="equal">
      <formula>"Utvärderingskriterium valt"</formula>
    </cfRule>
  </conditionalFormatting>
  <conditionalFormatting sqref="G18">
    <cfRule type="cellIs" dxfId="42" priority="53" operator="equal">
      <formula>"Utvärderingskriterium valt"</formula>
    </cfRule>
  </conditionalFormatting>
  <conditionalFormatting sqref="G20:G77">
    <cfRule type="cellIs" dxfId="41" priority="3" operator="equal">
      <formula>"Kravet valt"</formula>
    </cfRule>
    <cfRule type="cellIs" dxfId="40" priority="4" operator="equal">
      <formula>"Kravet ej valt"</formula>
    </cfRule>
  </conditionalFormatting>
  <conditionalFormatting sqref="G21">
    <cfRule type="cellIs" dxfId="39" priority="52" operator="equal">
      <formula>"Utvärderingskriterium valt"</formula>
    </cfRule>
  </conditionalFormatting>
  <conditionalFormatting sqref="G28">
    <cfRule type="cellIs" dxfId="38" priority="51" operator="equal">
      <formula>"Utvärderingskriterium valt"</formula>
    </cfRule>
  </conditionalFormatting>
  <conditionalFormatting sqref="G39:G43">
    <cfRule type="cellIs" dxfId="37" priority="46" operator="equal">
      <formula>"Utvärderingskriterium valt"</formula>
    </cfRule>
  </conditionalFormatting>
  <conditionalFormatting sqref="G46">
    <cfRule type="cellIs" dxfId="36" priority="1" operator="equal">
      <formula>"Ej inkluderat"</formula>
    </cfRule>
    <cfRule type="cellIs" dxfId="35" priority="2" operator="equal">
      <formula>"Utvärderingskriterium valt"</formula>
    </cfRule>
  </conditionalFormatting>
  <conditionalFormatting sqref="G49">
    <cfRule type="cellIs" dxfId="34" priority="38" operator="equal">
      <formula>"Utvärderingskriterium valt"</formula>
    </cfRule>
  </conditionalFormatting>
  <conditionalFormatting sqref="G58">
    <cfRule type="cellIs" dxfId="33" priority="37" operator="equal">
      <formula>"Utvärderingskriterium valt"</formula>
    </cfRule>
  </conditionalFormatting>
  <conditionalFormatting sqref="G61">
    <cfRule type="cellIs" dxfId="32" priority="36" operator="equal">
      <formula>"Utvärderingskriterium valt"</formula>
    </cfRule>
  </conditionalFormatting>
  <conditionalFormatting sqref="G68:G69">
    <cfRule type="cellIs" dxfId="31" priority="34" operator="equal">
      <formula>"Utvärderingskriterium valt"</formula>
    </cfRule>
  </conditionalFormatting>
  <conditionalFormatting sqref="G72:G77">
    <cfRule type="cellIs" dxfId="30" priority="10" operator="equal">
      <formula>"Utvärderingskriterium valt"</formula>
    </cfRule>
  </conditionalFormatting>
  <conditionalFormatting sqref="G80">
    <cfRule type="cellIs" dxfId="29" priority="427" operator="equal">
      <formula>"Kravet valt"</formula>
    </cfRule>
    <cfRule type="cellIs" dxfId="28" priority="428" operator="equal">
      <formula>"Kravet ej valt"</formula>
    </cfRule>
  </conditionalFormatting>
  <pageMargins left="0.7" right="0.7" top="0.75" bottom="0.75" header="0.3" footer="0.3"/>
  <pageSetup paperSize="9" scale="80"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'Rör ej'!$A$8:$A$11</xm:f>
          </x14:formula1>
          <xm:sqref>J15 J20</xm:sqref>
        </x14:dataValidation>
        <x14:dataValidation type="list" allowBlank="1" showInputMessage="1" showErrorMessage="1" xr:uid="{00000000-0002-0000-0100-000001000000}">
          <x14:formula1>
            <xm:f>'Rör ej'!$A$8:$A$10</xm:f>
          </x14:formula1>
          <xm:sqref>C12 C68:C69 C61 C58 C49 C72:C77 C39:C43 C28 C21 C18 C15</xm:sqref>
        </x14:dataValidation>
        <x14:dataValidation type="list" allowBlank="1" showInputMessage="1" showErrorMessage="1" xr:uid="{00000000-0002-0000-0100-000002000000}">
          <x14:formula1>
            <xm:f>'Rör ej'!$A$2:$A$4</xm:f>
          </x14:formula1>
          <xm:sqref>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7" tint="0.79998168889431442"/>
    <pageSetUpPr fitToPage="1"/>
  </sheetPr>
  <dimension ref="A1:F34"/>
  <sheetViews>
    <sheetView zoomScale="80" zoomScaleNormal="80" zoomScaleSheetLayoutView="110" workbookViewId="0">
      <selection activeCell="H34" sqref="H34"/>
    </sheetView>
  </sheetViews>
  <sheetFormatPr defaultColWidth="8.7109375" defaultRowHeight="12.75"/>
  <cols>
    <col min="1" max="1" width="2.28515625" style="10" customWidth="1"/>
    <col min="2" max="2" width="89.7109375" style="3" customWidth="1"/>
    <col min="3" max="3" width="27.85546875" style="5" customWidth="1"/>
    <col min="4" max="4" width="26.7109375" style="5" customWidth="1"/>
    <col min="5" max="5" width="20.42578125" style="3" customWidth="1"/>
    <col min="6" max="6" width="18" style="12" customWidth="1"/>
    <col min="7" max="254" width="9.140625" style="1"/>
    <col min="255" max="255" width="12.140625" style="1" customWidth="1"/>
    <col min="256" max="256" width="86.7109375" style="1" customWidth="1"/>
    <col min="257" max="257" width="37.7109375" style="1" customWidth="1"/>
    <col min="258" max="258" width="38.28515625" style="1" customWidth="1"/>
    <col min="259" max="510" width="9.140625" style="1"/>
    <col min="511" max="511" width="12.140625" style="1" customWidth="1"/>
    <col min="512" max="512" width="86.7109375" style="1" customWidth="1"/>
    <col min="513" max="513" width="37.7109375" style="1" customWidth="1"/>
    <col min="514" max="514" width="38.28515625" style="1" customWidth="1"/>
    <col min="515" max="766" width="9.140625" style="1"/>
    <col min="767" max="767" width="12.140625" style="1" customWidth="1"/>
    <col min="768" max="768" width="86.7109375" style="1" customWidth="1"/>
    <col min="769" max="769" width="37.7109375" style="1" customWidth="1"/>
    <col min="770" max="770" width="38.28515625" style="1" customWidth="1"/>
    <col min="771" max="1022" width="9.140625" style="1"/>
    <col min="1023" max="1023" width="12.140625" style="1" customWidth="1"/>
    <col min="1024" max="1024" width="86.7109375" style="1" customWidth="1"/>
    <col min="1025" max="1025" width="37.7109375" style="1" customWidth="1"/>
    <col min="1026" max="1026" width="38.28515625" style="1" customWidth="1"/>
    <col min="1027" max="1278" width="9.140625" style="1"/>
    <col min="1279" max="1279" width="12.140625" style="1" customWidth="1"/>
    <col min="1280" max="1280" width="86.7109375" style="1" customWidth="1"/>
    <col min="1281" max="1281" width="37.7109375" style="1" customWidth="1"/>
    <col min="1282" max="1282" width="38.28515625" style="1" customWidth="1"/>
    <col min="1283" max="1534" width="9.140625" style="1"/>
    <col min="1535" max="1535" width="12.140625" style="1" customWidth="1"/>
    <col min="1536" max="1536" width="86.7109375" style="1" customWidth="1"/>
    <col min="1537" max="1537" width="37.7109375" style="1" customWidth="1"/>
    <col min="1538" max="1538" width="38.28515625" style="1" customWidth="1"/>
    <col min="1539" max="1790" width="9.140625" style="1"/>
    <col min="1791" max="1791" width="12.140625" style="1" customWidth="1"/>
    <col min="1792" max="1792" width="86.7109375" style="1" customWidth="1"/>
    <col min="1793" max="1793" width="37.7109375" style="1" customWidth="1"/>
    <col min="1794" max="1794" width="38.28515625" style="1" customWidth="1"/>
    <col min="1795" max="2046" width="9.140625" style="1"/>
    <col min="2047" max="2047" width="12.140625" style="1" customWidth="1"/>
    <col min="2048" max="2048" width="86.7109375" style="1" customWidth="1"/>
    <col min="2049" max="2049" width="37.7109375" style="1" customWidth="1"/>
    <col min="2050" max="2050" width="38.28515625" style="1" customWidth="1"/>
    <col min="2051" max="2302" width="9.140625" style="1"/>
    <col min="2303" max="2303" width="12.140625" style="1" customWidth="1"/>
    <col min="2304" max="2304" width="86.7109375" style="1" customWidth="1"/>
    <col min="2305" max="2305" width="37.7109375" style="1" customWidth="1"/>
    <col min="2306" max="2306" width="38.28515625" style="1" customWidth="1"/>
    <col min="2307" max="2558" width="9.140625" style="1"/>
    <col min="2559" max="2559" width="12.140625" style="1" customWidth="1"/>
    <col min="2560" max="2560" width="86.7109375" style="1" customWidth="1"/>
    <col min="2561" max="2561" width="37.7109375" style="1" customWidth="1"/>
    <col min="2562" max="2562" width="38.28515625" style="1" customWidth="1"/>
    <col min="2563" max="2814" width="9.140625" style="1"/>
    <col min="2815" max="2815" width="12.140625" style="1" customWidth="1"/>
    <col min="2816" max="2816" width="86.7109375" style="1" customWidth="1"/>
    <col min="2817" max="2817" width="37.7109375" style="1" customWidth="1"/>
    <col min="2818" max="2818" width="38.28515625" style="1" customWidth="1"/>
    <col min="2819" max="3070" width="9.140625" style="1"/>
    <col min="3071" max="3071" width="12.140625" style="1" customWidth="1"/>
    <col min="3072" max="3072" width="86.7109375" style="1" customWidth="1"/>
    <col min="3073" max="3073" width="37.7109375" style="1" customWidth="1"/>
    <col min="3074" max="3074" width="38.28515625" style="1" customWidth="1"/>
    <col min="3075" max="3326" width="9.140625" style="1"/>
    <col min="3327" max="3327" width="12.140625" style="1" customWidth="1"/>
    <col min="3328" max="3328" width="86.7109375" style="1" customWidth="1"/>
    <col min="3329" max="3329" width="37.7109375" style="1" customWidth="1"/>
    <col min="3330" max="3330" width="38.28515625" style="1" customWidth="1"/>
    <col min="3331" max="3582" width="9.140625" style="1"/>
    <col min="3583" max="3583" width="12.140625" style="1" customWidth="1"/>
    <col min="3584" max="3584" width="86.7109375" style="1" customWidth="1"/>
    <col min="3585" max="3585" width="37.7109375" style="1" customWidth="1"/>
    <col min="3586" max="3586" width="38.28515625" style="1" customWidth="1"/>
    <col min="3587" max="3838" width="9.140625" style="1"/>
    <col min="3839" max="3839" width="12.140625" style="1" customWidth="1"/>
    <col min="3840" max="3840" width="86.7109375" style="1" customWidth="1"/>
    <col min="3841" max="3841" width="37.7109375" style="1" customWidth="1"/>
    <col min="3842" max="3842" width="38.28515625" style="1" customWidth="1"/>
    <col min="3843" max="4094" width="9.140625" style="1"/>
    <col min="4095" max="4095" width="12.140625" style="1" customWidth="1"/>
    <col min="4096" max="4096" width="86.7109375" style="1" customWidth="1"/>
    <col min="4097" max="4097" width="37.7109375" style="1" customWidth="1"/>
    <col min="4098" max="4098" width="38.28515625" style="1" customWidth="1"/>
    <col min="4099" max="4350" width="9.140625" style="1"/>
    <col min="4351" max="4351" width="12.140625" style="1" customWidth="1"/>
    <col min="4352" max="4352" width="86.7109375" style="1" customWidth="1"/>
    <col min="4353" max="4353" width="37.7109375" style="1" customWidth="1"/>
    <col min="4354" max="4354" width="38.28515625" style="1" customWidth="1"/>
    <col min="4355" max="4606" width="9.140625" style="1"/>
    <col min="4607" max="4607" width="12.140625" style="1" customWidth="1"/>
    <col min="4608" max="4608" width="86.7109375" style="1" customWidth="1"/>
    <col min="4609" max="4609" width="37.7109375" style="1" customWidth="1"/>
    <col min="4610" max="4610" width="38.28515625" style="1" customWidth="1"/>
    <col min="4611" max="4862" width="9.140625" style="1"/>
    <col min="4863" max="4863" width="12.140625" style="1" customWidth="1"/>
    <col min="4864" max="4864" width="86.7109375" style="1" customWidth="1"/>
    <col min="4865" max="4865" width="37.7109375" style="1" customWidth="1"/>
    <col min="4866" max="4866" width="38.28515625" style="1" customWidth="1"/>
    <col min="4867" max="5118" width="9.140625" style="1"/>
    <col min="5119" max="5119" width="12.140625" style="1" customWidth="1"/>
    <col min="5120" max="5120" width="86.7109375" style="1" customWidth="1"/>
    <col min="5121" max="5121" width="37.7109375" style="1" customWidth="1"/>
    <col min="5122" max="5122" width="38.28515625" style="1" customWidth="1"/>
    <col min="5123" max="5374" width="9.140625" style="1"/>
    <col min="5375" max="5375" width="12.140625" style="1" customWidth="1"/>
    <col min="5376" max="5376" width="86.7109375" style="1" customWidth="1"/>
    <col min="5377" max="5377" width="37.7109375" style="1" customWidth="1"/>
    <col min="5378" max="5378" width="38.28515625" style="1" customWidth="1"/>
    <col min="5379" max="5630" width="9.140625" style="1"/>
    <col min="5631" max="5631" width="12.140625" style="1" customWidth="1"/>
    <col min="5632" max="5632" width="86.7109375" style="1" customWidth="1"/>
    <col min="5633" max="5633" width="37.7109375" style="1" customWidth="1"/>
    <col min="5634" max="5634" width="38.28515625" style="1" customWidth="1"/>
    <col min="5635" max="5886" width="9.140625" style="1"/>
    <col min="5887" max="5887" width="12.140625" style="1" customWidth="1"/>
    <col min="5888" max="5888" width="86.7109375" style="1" customWidth="1"/>
    <col min="5889" max="5889" width="37.7109375" style="1" customWidth="1"/>
    <col min="5890" max="5890" width="38.28515625" style="1" customWidth="1"/>
    <col min="5891" max="6142" width="9.140625" style="1"/>
    <col min="6143" max="6143" width="12.140625" style="1" customWidth="1"/>
    <col min="6144" max="6144" width="86.7109375" style="1" customWidth="1"/>
    <col min="6145" max="6145" width="37.7109375" style="1" customWidth="1"/>
    <col min="6146" max="6146" width="38.28515625" style="1" customWidth="1"/>
    <col min="6147" max="6398" width="9.140625" style="1"/>
    <col min="6399" max="6399" width="12.140625" style="1" customWidth="1"/>
    <col min="6400" max="6400" width="86.7109375" style="1" customWidth="1"/>
    <col min="6401" max="6401" width="37.7109375" style="1" customWidth="1"/>
    <col min="6402" max="6402" width="38.28515625" style="1" customWidth="1"/>
    <col min="6403" max="6654" width="9.140625" style="1"/>
    <col min="6655" max="6655" width="12.140625" style="1" customWidth="1"/>
    <col min="6656" max="6656" width="86.7109375" style="1" customWidth="1"/>
    <col min="6657" max="6657" width="37.7109375" style="1" customWidth="1"/>
    <col min="6658" max="6658" width="38.28515625" style="1" customWidth="1"/>
    <col min="6659" max="6910" width="9.140625" style="1"/>
    <col min="6911" max="6911" width="12.140625" style="1" customWidth="1"/>
    <col min="6912" max="6912" width="86.7109375" style="1" customWidth="1"/>
    <col min="6913" max="6913" width="37.7109375" style="1" customWidth="1"/>
    <col min="6914" max="6914" width="38.28515625" style="1" customWidth="1"/>
    <col min="6915" max="7166" width="9.140625" style="1"/>
    <col min="7167" max="7167" width="12.140625" style="1" customWidth="1"/>
    <col min="7168" max="7168" width="86.7109375" style="1" customWidth="1"/>
    <col min="7169" max="7169" width="37.7109375" style="1" customWidth="1"/>
    <col min="7170" max="7170" width="38.28515625" style="1" customWidth="1"/>
    <col min="7171" max="7422" width="9.140625" style="1"/>
    <col min="7423" max="7423" width="12.140625" style="1" customWidth="1"/>
    <col min="7424" max="7424" width="86.7109375" style="1" customWidth="1"/>
    <col min="7425" max="7425" width="37.7109375" style="1" customWidth="1"/>
    <col min="7426" max="7426" width="38.28515625" style="1" customWidth="1"/>
    <col min="7427" max="7678" width="9.140625" style="1"/>
    <col min="7679" max="7679" width="12.140625" style="1" customWidth="1"/>
    <col min="7680" max="7680" width="86.7109375" style="1" customWidth="1"/>
    <col min="7681" max="7681" width="37.7109375" style="1" customWidth="1"/>
    <col min="7682" max="7682" width="38.28515625" style="1" customWidth="1"/>
    <col min="7683" max="7934" width="9.140625" style="1"/>
    <col min="7935" max="7935" width="12.140625" style="1" customWidth="1"/>
    <col min="7936" max="7936" width="86.7109375" style="1" customWidth="1"/>
    <col min="7937" max="7937" width="37.7109375" style="1" customWidth="1"/>
    <col min="7938" max="7938" width="38.28515625" style="1" customWidth="1"/>
    <col min="7939" max="8190" width="9.140625" style="1"/>
    <col min="8191" max="8191" width="12.140625" style="1" customWidth="1"/>
    <col min="8192" max="8192" width="86.7109375" style="1" customWidth="1"/>
    <col min="8193" max="8193" width="37.7109375" style="1" customWidth="1"/>
    <col min="8194" max="8194" width="38.28515625" style="1" customWidth="1"/>
    <col min="8195" max="8446" width="9.140625" style="1"/>
    <col min="8447" max="8447" width="12.140625" style="1" customWidth="1"/>
    <col min="8448" max="8448" width="86.7109375" style="1" customWidth="1"/>
    <col min="8449" max="8449" width="37.7109375" style="1" customWidth="1"/>
    <col min="8450" max="8450" width="38.28515625" style="1" customWidth="1"/>
    <col min="8451" max="8702" width="9.140625" style="1"/>
    <col min="8703" max="8703" width="12.140625" style="1" customWidth="1"/>
    <col min="8704" max="8704" width="86.7109375" style="1" customWidth="1"/>
    <col min="8705" max="8705" width="37.7109375" style="1" customWidth="1"/>
    <col min="8706" max="8706" width="38.28515625" style="1" customWidth="1"/>
    <col min="8707" max="8958" width="9.140625" style="1"/>
    <col min="8959" max="8959" width="12.140625" style="1" customWidth="1"/>
    <col min="8960" max="8960" width="86.7109375" style="1" customWidth="1"/>
    <col min="8961" max="8961" width="37.7109375" style="1" customWidth="1"/>
    <col min="8962" max="8962" width="38.28515625" style="1" customWidth="1"/>
    <col min="8963" max="9214" width="9.140625" style="1"/>
    <col min="9215" max="9215" width="12.140625" style="1" customWidth="1"/>
    <col min="9216" max="9216" width="86.7109375" style="1" customWidth="1"/>
    <col min="9217" max="9217" width="37.7109375" style="1" customWidth="1"/>
    <col min="9218" max="9218" width="38.28515625" style="1" customWidth="1"/>
    <col min="9219" max="9470" width="9.140625" style="1"/>
    <col min="9471" max="9471" width="12.140625" style="1" customWidth="1"/>
    <col min="9472" max="9472" width="86.7109375" style="1" customWidth="1"/>
    <col min="9473" max="9473" width="37.7109375" style="1" customWidth="1"/>
    <col min="9474" max="9474" width="38.28515625" style="1" customWidth="1"/>
    <col min="9475" max="9726" width="9.140625" style="1"/>
    <col min="9727" max="9727" width="12.140625" style="1" customWidth="1"/>
    <col min="9728" max="9728" width="86.7109375" style="1" customWidth="1"/>
    <col min="9729" max="9729" width="37.7109375" style="1" customWidth="1"/>
    <col min="9730" max="9730" width="38.28515625" style="1" customWidth="1"/>
    <col min="9731" max="9982" width="9.140625" style="1"/>
    <col min="9983" max="9983" width="12.140625" style="1" customWidth="1"/>
    <col min="9984" max="9984" width="86.7109375" style="1" customWidth="1"/>
    <col min="9985" max="9985" width="37.7109375" style="1" customWidth="1"/>
    <col min="9986" max="9986" width="38.28515625" style="1" customWidth="1"/>
    <col min="9987" max="10238" width="9.140625" style="1"/>
    <col min="10239" max="10239" width="12.140625" style="1" customWidth="1"/>
    <col min="10240" max="10240" width="86.7109375" style="1" customWidth="1"/>
    <col min="10241" max="10241" width="37.7109375" style="1" customWidth="1"/>
    <col min="10242" max="10242" width="38.28515625" style="1" customWidth="1"/>
    <col min="10243" max="10494" width="9.140625" style="1"/>
    <col min="10495" max="10495" width="12.140625" style="1" customWidth="1"/>
    <col min="10496" max="10496" width="86.7109375" style="1" customWidth="1"/>
    <col min="10497" max="10497" width="37.7109375" style="1" customWidth="1"/>
    <col min="10498" max="10498" width="38.28515625" style="1" customWidth="1"/>
    <col min="10499" max="10750" width="9.140625" style="1"/>
    <col min="10751" max="10751" width="12.140625" style="1" customWidth="1"/>
    <col min="10752" max="10752" width="86.7109375" style="1" customWidth="1"/>
    <col min="10753" max="10753" width="37.7109375" style="1" customWidth="1"/>
    <col min="10754" max="10754" width="38.28515625" style="1" customWidth="1"/>
    <col min="10755" max="11006" width="9.140625" style="1"/>
    <col min="11007" max="11007" width="12.140625" style="1" customWidth="1"/>
    <col min="11008" max="11008" width="86.7109375" style="1" customWidth="1"/>
    <col min="11009" max="11009" width="37.7109375" style="1" customWidth="1"/>
    <col min="11010" max="11010" width="38.28515625" style="1" customWidth="1"/>
    <col min="11011" max="11262" width="9.140625" style="1"/>
    <col min="11263" max="11263" width="12.140625" style="1" customWidth="1"/>
    <col min="11264" max="11264" width="86.7109375" style="1" customWidth="1"/>
    <col min="11265" max="11265" width="37.7109375" style="1" customWidth="1"/>
    <col min="11266" max="11266" width="38.28515625" style="1" customWidth="1"/>
    <col min="11267" max="11518" width="9.140625" style="1"/>
    <col min="11519" max="11519" width="12.140625" style="1" customWidth="1"/>
    <col min="11520" max="11520" width="86.7109375" style="1" customWidth="1"/>
    <col min="11521" max="11521" width="37.7109375" style="1" customWidth="1"/>
    <col min="11522" max="11522" width="38.28515625" style="1" customWidth="1"/>
    <col min="11523" max="11774" width="9.140625" style="1"/>
    <col min="11775" max="11775" width="12.140625" style="1" customWidth="1"/>
    <col min="11776" max="11776" width="86.7109375" style="1" customWidth="1"/>
    <col min="11777" max="11777" width="37.7109375" style="1" customWidth="1"/>
    <col min="11778" max="11778" width="38.28515625" style="1" customWidth="1"/>
    <col min="11779" max="12030" width="9.140625" style="1"/>
    <col min="12031" max="12031" width="12.140625" style="1" customWidth="1"/>
    <col min="12032" max="12032" width="86.7109375" style="1" customWidth="1"/>
    <col min="12033" max="12033" width="37.7109375" style="1" customWidth="1"/>
    <col min="12034" max="12034" width="38.28515625" style="1" customWidth="1"/>
    <col min="12035" max="12286" width="9.140625" style="1"/>
    <col min="12287" max="12287" width="12.140625" style="1" customWidth="1"/>
    <col min="12288" max="12288" width="86.7109375" style="1" customWidth="1"/>
    <col min="12289" max="12289" width="37.7109375" style="1" customWidth="1"/>
    <col min="12290" max="12290" width="38.28515625" style="1" customWidth="1"/>
    <col min="12291" max="12542" width="9.140625" style="1"/>
    <col min="12543" max="12543" width="12.140625" style="1" customWidth="1"/>
    <col min="12544" max="12544" width="86.7109375" style="1" customWidth="1"/>
    <col min="12545" max="12545" width="37.7109375" style="1" customWidth="1"/>
    <col min="12546" max="12546" width="38.28515625" style="1" customWidth="1"/>
    <col min="12547" max="12798" width="9.140625" style="1"/>
    <col min="12799" max="12799" width="12.140625" style="1" customWidth="1"/>
    <col min="12800" max="12800" width="86.7109375" style="1" customWidth="1"/>
    <col min="12801" max="12801" width="37.7109375" style="1" customWidth="1"/>
    <col min="12802" max="12802" width="38.28515625" style="1" customWidth="1"/>
    <col min="12803" max="13054" width="9.140625" style="1"/>
    <col min="13055" max="13055" width="12.140625" style="1" customWidth="1"/>
    <col min="13056" max="13056" width="86.7109375" style="1" customWidth="1"/>
    <col min="13057" max="13057" width="37.7109375" style="1" customWidth="1"/>
    <col min="13058" max="13058" width="38.28515625" style="1" customWidth="1"/>
    <col min="13059" max="13310" width="9.140625" style="1"/>
    <col min="13311" max="13311" width="12.140625" style="1" customWidth="1"/>
    <col min="13312" max="13312" width="86.7109375" style="1" customWidth="1"/>
    <col min="13313" max="13313" width="37.7109375" style="1" customWidth="1"/>
    <col min="13314" max="13314" width="38.28515625" style="1" customWidth="1"/>
    <col min="13315" max="13566" width="9.140625" style="1"/>
    <col min="13567" max="13567" width="12.140625" style="1" customWidth="1"/>
    <col min="13568" max="13568" width="86.7109375" style="1" customWidth="1"/>
    <col min="13569" max="13569" width="37.7109375" style="1" customWidth="1"/>
    <col min="13570" max="13570" width="38.28515625" style="1" customWidth="1"/>
    <col min="13571" max="13822" width="9.140625" style="1"/>
    <col min="13823" max="13823" width="12.140625" style="1" customWidth="1"/>
    <col min="13824" max="13824" width="86.7109375" style="1" customWidth="1"/>
    <col min="13825" max="13825" width="37.7109375" style="1" customWidth="1"/>
    <col min="13826" max="13826" width="38.28515625" style="1" customWidth="1"/>
    <col min="13827" max="14078" width="9.140625" style="1"/>
    <col min="14079" max="14079" width="12.140625" style="1" customWidth="1"/>
    <col min="14080" max="14080" width="86.7109375" style="1" customWidth="1"/>
    <col min="14081" max="14081" width="37.7109375" style="1" customWidth="1"/>
    <col min="14082" max="14082" width="38.28515625" style="1" customWidth="1"/>
    <col min="14083" max="14334" width="9.140625" style="1"/>
    <col min="14335" max="14335" width="12.140625" style="1" customWidth="1"/>
    <col min="14336" max="14336" width="86.7109375" style="1" customWidth="1"/>
    <col min="14337" max="14337" width="37.7109375" style="1" customWidth="1"/>
    <col min="14338" max="14338" width="38.28515625" style="1" customWidth="1"/>
    <col min="14339" max="14590" width="9.140625" style="1"/>
    <col min="14591" max="14591" width="12.140625" style="1" customWidth="1"/>
    <col min="14592" max="14592" width="86.7109375" style="1" customWidth="1"/>
    <col min="14593" max="14593" width="37.7109375" style="1" customWidth="1"/>
    <col min="14594" max="14594" width="38.28515625" style="1" customWidth="1"/>
    <col min="14595" max="14846" width="9.140625" style="1"/>
    <col min="14847" max="14847" width="12.140625" style="1" customWidth="1"/>
    <col min="14848" max="14848" width="86.7109375" style="1" customWidth="1"/>
    <col min="14849" max="14849" width="37.7109375" style="1" customWidth="1"/>
    <col min="14850" max="14850" width="38.28515625" style="1" customWidth="1"/>
    <col min="14851" max="15102" width="9.140625" style="1"/>
    <col min="15103" max="15103" width="12.140625" style="1" customWidth="1"/>
    <col min="15104" max="15104" width="86.7109375" style="1" customWidth="1"/>
    <col min="15105" max="15105" width="37.7109375" style="1" customWidth="1"/>
    <col min="15106" max="15106" width="38.28515625" style="1" customWidth="1"/>
    <col min="15107" max="15358" width="9.140625" style="1"/>
    <col min="15359" max="15359" width="12.140625" style="1" customWidth="1"/>
    <col min="15360" max="15360" width="86.7109375" style="1" customWidth="1"/>
    <col min="15361" max="15361" width="37.7109375" style="1" customWidth="1"/>
    <col min="15362" max="15362" width="38.28515625" style="1" customWidth="1"/>
    <col min="15363" max="15614" width="9.140625" style="1"/>
    <col min="15615" max="15615" width="12.140625" style="1" customWidth="1"/>
    <col min="15616" max="15616" width="86.7109375" style="1" customWidth="1"/>
    <col min="15617" max="15617" width="37.7109375" style="1" customWidth="1"/>
    <col min="15618" max="15618" width="38.28515625" style="1" customWidth="1"/>
    <col min="15619" max="15870" width="9.140625" style="1"/>
    <col min="15871" max="15871" width="12.140625" style="1" customWidth="1"/>
    <col min="15872" max="15872" width="86.7109375" style="1" customWidth="1"/>
    <col min="15873" max="15873" width="37.7109375" style="1" customWidth="1"/>
    <col min="15874" max="15874" width="38.28515625" style="1" customWidth="1"/>
    <col min="15875" max="16126" width="9.140625" style="1"/>
    <col min="16127" max="16127" width="12.140625" style="1" customWidth="1"/>
    <col min="16128" max="16128" width="86.7109375" style="1" customWidth="1"/>
    <col min="16129" max="16129" width="37.7109375" style="1" customWidth="1"/>
    <col min="16130" max="16130" width="38.28515625" style="1" customWidth="1"/>
    <col min="16131" max="16384" width="9.140625" style="1"/>
  </cols>
  <sheetData>
    <row r="1" spans="1:6" ht="36">
      <c r="B1" s="86" t="s">
        <v>144</v>
      </c>
      <c r="C1" s="14"/>
      <c r="E1" s="31"/>
    </row>
    <row r="2" spans="1:6" ht="18">
      <c r="B2" s="2"/>
      <c r="C2" s="14"/>
      <c r="E2" s="2"/>
    </row>
    <row r="3" spans="1:6" ht="18">
      <c r="B3" s="173" t="s">
        <v>44</v>
      </c>
      <c r="C3" s="174"/>
      <c r="D3" s="2"/>
      <c r="E3" s="12"/>
      <c r="F3" s="1"/>
    </row>
    <row r="4" spans="1:6" ht="18.75" thickBot="1">
      <c r="B4" s="4"/>
      <c r="C4" s="15"/>
      <c r="E4" s="4"/>
    </row>
    <row r="5" spans="1:6" ht="55.9" customHeight="1" thickBot="1">
      <c r="A5" s="11" t="s">
        <v>22</v>
      </c>
      <c r="B5" s="87" t="s">
        <v>43</v>
      </c>
      <c r="C5" s="88" t="s">
        <v>125</v>
      </c>
      <c r="D5" s="88" t="s">
        <v>122</v>
      </c>
      <c r="E5" s="89" t="s">
        <v>33</v>
      </c>
    </row>
    <row r="6" spans="1:6" ht="16.149999999999999" customHeight="1">
      <c r="B6" s="175" t="s">
        <v>142</v>
      </c>
      <c r="C6" s="176"/>
      <c r="D6" s="177"/>
      <c r="E6" s="178"/>
    </row>
    <row r="7" spans="1:6">
      <c r="B7" s="17" t="str">
        <f>'2. Avropsmall'!B12</f>
        <v>Det stationära trygghetslarmet kan kommunicera via wifi.</v>
      </c>
      <c r="C7" s="56">
        <f>'2. Avropsmall'!C12</f>
        <v>0</v>
      </c>
      <c r="D7" s="57" t="s">
        <v>31</v>
      </c>
      <c r="E7" s="58">
        <f>IF($D7="JA",'2. Avropsmall'!E12,0)</f>
        <v>0</v>
      </c>
      <c r="F7" s="13"/>
    </row>
    <row r="8" spans="1:6" ht="25.5">
      <c r="B8" s="17" t="str">
        <f>'2. Avropsmall'!B15</f>
        <v>Det stationära trygghetslarmet har redundanta kommunikationsvägar där larmet i så fall kan byta kommunikationsväg automatiskt utan att funktioner i larmsystemet påverkas.</v>
      </c>
      <c r="C8" s="56">
        <f>'2. Avropsmall'!C15</f>
        <v>0</v>
      </c>
      <c r="D8" s="57" t="s">
        <v>31</v>
      </c>
      <c r="E8" s="58">
        <f>IF($D8="JA",'2. Avropsmall'!E15,0)</f>
        <v>0</v>
      </c>
      <c r="F8" s="13"/>
    </row>
    <row r="9" spans="1:6" ht="16.149999999999999" customHeight="1">
      <c r="B9" s="17" t="str">
        <f>'2. Avropsmall'!B18</f>
        <v>Det stationära trygghetslarmet kan ansluta minst tio (10) tillbehör.</v>
      </c>
      <c r="C9" s="56">
        <f>'2. Avropsmall'!C18</f>
        <v>0</v>
      </c>
      <c r="D9" s="57" t="s">
        <v>31</v>
      </c>
      <c r="E9" s="58">
        <f>IF($D9="JA",'2. Avropsmall'!E18,0)</f>
        <v>0</v>
      </c>
      <c r="F9" s="13"/>
    </row>
    <row r="10" spans="1:6" ht="16.149999999999999" customHeight="1">
      <c r="B10" s="17" t="str">
        <f>'2. Avropsmall'!B21</f>
        <v>Det stationära trygghetslarmet kan ansluta via ytterligare minst två (2) protokoll förutom radio.</v>
      </c>
      <c r="C10" s="56">
        <f>'2. Avropsmall'!C21</f>
        <v>0</v>
      </c>
      <c r="D10" s="57" t="s">
        <v>31</v>
      </c>
      <c r="E10" s="58">
        <f>IF($D10="JA",'2. Avropsmall'!E21,0)</f>
        <v>0</v>
      </c>
      <c r="F10" s="13"/>
    </row>
    <row r="11" spans="1:6" ht="16.149999999999999" customHeight="1" thickBot="1">
      <c r="A11" s="10" t="s">
        <v>25</v>
      </c>
      <c r="B11" s="17" t="str">
        <f>'2. Avropsmall'!B28</f>
        <v>Det är möjligt att ansluta hörselslinga till det stationära trygghetslarmet.</v>
      </c>
      <c r="C11" s="56">
        <f>'2. Avropsmall'!C28</f>
        <v>0</v>
      </c>
      <c r="D11" s="57" t="s">
        <v>31</v>
      </c>
      <c r="E11" s="58">
        <f>IF($D11="JA",'2. Avropsmall'!E28,0)</f>
        <v>0</v>
      </c>
      <c r="F11" s="13"/>
    </row>
    <row r="12" spans="1:6" ht="16.149999999999999" customHeight="1" thickBot="1">
      <c r="B12" s="175" t="s">
        <v>23</v>
      </c>
      <c r="C12" s="176"/>
      <c r="D12" s="177"/>
      <c r="E12" s="178"/>
      <c r="F12" s="13"/>
    </row>
    <row r="13" spans="1:6" ht="16.149999999999999" customHeight="1">
      <c r="A13" s="10" t="s">
        <v>24</v>
      </c>
      <c r="B13" s="18" t="str">
        <f>'2. Avropsmall'!B39</f>
        <v xml:space="preserve">Larmknappen kan utlösa en ljussignal vid aktivering av larm. </v>
      </c>
      <c r="C13" s="59">
        <f>'2. Avropsmall'!C39</f>
        <v>0</v>
      </c>
      <c r="D13" s="60" t="s">
        <v>31</v>
      </c>
      <c r="E13" s="61">
        <f>IF($D13="JA",'2. Avropsmall'!E39,0)</f>
        <v>0</v>
      </c>
      <c r="F13" s="13"/>
    </row>
    <row r="14" spans="1:6" ht="16.149999999999999" customHeight="1">
      <c r="A14" s="10" t="s">
        <v>24</v>
      </c>
      <c r="B14" s="17" t="str">
        <f>'2. Avropsmall'!B40</f>
        <v>Larmknappen kan signalera med ljud eller ljus när användaren är utanför räckviddszonen.</v>
      </c>
      <c r="C14" s="56">
        <f>'2. Avropsmall'!C40</f>
        <v>0</v>
      </c>
      <c r="D14" s="57" t="s">
        <v>31</v>
      </c>
      <c r="E14" s="58">
        <f>IF($D14="JA",'2. Avropsmall'!E40,0)</f>
        <v>0</v>
      </c>
      <c r="F14" s="13"/>
    </row>
    <row r="15" spans="1:6" ht="16.149999999999999" customHeight="1">
      <c r="A15" s="10" t="s">
        <v>24</v>
      </c>
      <c r="B15" s="17" t="str">
        <f>'2. Avropsmall'!B41</f>
        <v>Utföraren kan välja huruvida ljud och ljussignal ska utlösas för respektive brukare.</v>
      </c>
      <c r="C15" s="56">
        <f>'2. Avropsmall'!C41</f>
        <v>0</v>
      </c>
      <c r="D15" s="57" t="s">
        <v>31</v>
      </c>
      <c r="E15" s="58">
        <f>IF($D15="JA",'2. Avropsmall'!E41,0)</f>
        <v>0</v>
      </c>
      <c r="F15" s="13"/>
    </row>
    <row r="16" spans="1:6" ht="16.149999999999999" customHeight="1">
      <c r="A16" s="10" t="s">
        <v>24</v>
      </c>
      <c r="B16" s="17" t="str">
        <f>'2. Avropsmall'!B42</f>
        <v>Larmknapp med räckvidd över 150 meter kan installeras.</v>
      </c>
      <c r="C16" s="56">
        <f>'2. Avropsmall'!C42</f>
        <v>0</v>
      </c>
      <c r="D16" s="57" t="s">
        <v>31</v>
      </c>
      <c r="E16" s="58">
        <f>IF($D16="JA",'2. Avropsmall'!E42,0)</f>
        <v>0</v>
      </c>
      <c r="F16" s="13"/>
    </row>
    <row r="17" spans="1:6" ht="16.149999999999999" customHeight="1" thickBot="1">
      <c r="A17" s="10" t="s">
        <v>24</v>
      </c>
      <c r="B17" s="16" t="str">
        <f>'2. Avropsmall'!B43</f>
        <v>Larmknappar med olika färg på knapp och armband kan tillhandahållas.</v>
      </c>
      <c r="C17" s="62">
        <f>'2. Avropsmall'!C43</f>
        <v>0</v>
      </c>
      <c r="D17" s="63" t="s">
        <v>31</v>
      </c>
      <c r="E17" s="64">
        <f>IF($D17="JA",'2. Avropsmall'!E43,0)</f>
        <v>0</v>
      </c>
      <c r="F17" s="13"/>
    </row>
    <row r="18" spans="1:6" ht="16.149999999999999" customHeight="1" thickBot="1">
      <c r="B18" s="169" t="s">
        <v>143</v>
      </c>
      <c r="C18" s="170"/>
      <c r="D18" s="181"/>
      <c r="E18" s="182"/>
      <c r="F18" s="13"/>
    </row>
    <row r="19" spans="1:6" ht="13.5" thickBot="1">
      <c r="A19" s="10" t="s">
        <v>26</v>
      </c>
      <c r="B19" s="20" t="str">
        <f>'2. Avropsmall'!B49</f>
        <v>Anbudsgivaren har ett etablerat samarbete med någon teleoperatör.</v>
      </c>
      <c r="C19" s="65">
        <f>'2. Avropsmall'!C49</f>
        <v>0</v>
      </c>
      <c r="D19" s="66" t="s">
        <v>31</v>
      </c>
      <c r="E19" s="67">
        <f>IF($D19="JA",'2. Avropsmall'!E49,0)</f>
        <v>0</v>
      </c>
      <c r="F19" s="13"/>
    </row>
    <row r="20" spans="1:6" ht="16.149999999999999" customHeight="1" thickBot="1">
      <c r="B20" s="169" t="s">
        <v>145</v>
      </c>
      <c r="C20" s="170"/>
      <c r="D20" s="170"/>
      <c r="E20" s="183"/>
      <c r="F20" s="13"/>
    </row>
    <row r="21" spans="1:6" ht="16.149999999999999" customHeight="1" thickBot="1">
      <c r="A21" s="10" t="s">
        <v>28</v>
      </c>
      <c r="B21" s="20" t="str">
        <f>'2. Avropsmall'!B58</f>
        <v>Anbudsgivaren erbjuder larmmottagning där det finns personal som förstår och talar ytterligare tre språk.</v>
      </c>
      <c r="C21" s="65">
        <f>'2. Avropsmall'!C58</f>
        <v>0</v>
      </c>
      <c r="D21" s="66" t="s">
        <v>31</v>
      </c>
      <c r="E21" s="67">
        <f>IF($D21="JA",'2. Avropsmall'!E58,0)</f>
        <v>0</v>
      </c>
      <c r="F21" s="13"/>
    </row>
    <row r="22" spans="1:6" ht="16.149999999999999" customHeight="1" thickBot="1">
      <c r="B22" s="169" t="s">
        <v>146</v>
      </c>
      <c r="C22" s="170"/>
      <c r="D22" s="179"/>
      <c r="E22" s="180"/>
      <c r="F22" s="13"/>
    </row>
    <row r="23" spans="1:6" ht="26.25" thickBot="1">
      <c r="A23" s="10" t="s">
        <v>29</v>
      </c>
      <c r="B23" s="20" t="str">
        <f>'2. Avropsmall'!B61</f>
        <v>Anbudsgivaren erbjuder UM att ta del av statistik över signalstyrkan per stationärt trygghetslarm för en viss tidsperiod.</v>
      </c>
      <c r="C23" s="65">
        <f>'2. Avropsmall'!C61</f>
        <v>0</v>
      </c>
      <c r="D23" s="66" t="s">
        <v>31</v>
      </c>
      <c r="E23" s="67">
        <f>IF($D23="JA",'2. Avropsmall'!E61,0)</f>
        <v>0</v>
      </c>
      <c r="F23" s="13"/>
    </row>
    <row r="24" spans="1:6" ht="16.149999999999999" customHeight="1" thickBot="1">
      <c r="B24" s="169" t="s">
        <v>147</v>
      </c>
      <c r="C24" s="170"/>
      <c r="D24" s="179"/>
      <c r="E24" s="180"/>
      <c r="F24" s="13"/>
    </row>
    <row r="25" spans="1:6" ht="16.149999999999999" customHeight="1">
      <c r="A25" s="10" t="s">
        <v>30</v>
      </c>
      <c r="B25" s="19" t="str">
        <f>'2. Avropsmall'!B68</f>
        <v>EPI-larm (Epilepsilarm) erbjuds och kan kopplas till det stationära trygghetslarmet.</v>
      </c>
      <c r="C25" s="68">
        <f>'2. Avropsmall'!C68</f>
        <v>0</v>
      </c>
      <c r="D25" s="69" t="s">
        <v>31</v>
      </c>
      <c r="E25" s="70">
        <f>IF($D25="JA",'2. Avropsmall'!E68,0)</f>
        <v>0</v>
      </c>
      <c r="F25" s="13"/>
    </row>
    <row r="26" spans="1:6" ht="16.149999999999999" customHeight="1" thickBot="1">
      <c r="A26" s="10" t="s">
        <v>30</v>
      </c>
      <c r="B26" s="16" t="str">
        <f>'2. Avropsmall'!B69</f>
        <v xml:space="preserve">Tillbehörslarmen kan följas upp i funktionsövervakningen.  </v>
      </c>
      <c r="C26" s="62">
        <f>'2. Avropsmall'!C69</f>
        <v>0</v>
      </c>
      <c r="D26" s="63" t="s">
        <v>31</v>
      </c>
      <c r="E26" s="64">
        <f>IF($D26="JA",'2. Avropsmall'!E69,0)</f>
        <v>0</v>
      </c>
      <c r="F26" s="13"/>
    </row>
    <row r="27" spans="1:6" ht="16.149999999999999" customHeight="1" thickBot="1">
      <c r="B27" s="169" t="s">
        <v>148</v>
      </c>
      <c r="C27" s="170"/>
      <c r="D27" s="171"/>
      <c r="E27" s="172"/>
      <c r="F27" s="13"/>
    </row>
    <row r="28" spans="1:6" ht="16.149999999999999" customHeight="1">
      <c r="B28" s="46">
        <f>'2. Avropsmall'!B72</f>
        <v>0</v>
      </c>
      <c r="C28" s="77">
        <f>'2. Avropsmall'!C72</f>
        <v>0</v>
      </c>
      <c r="D28" s="80" t="s">
        <v>31</v>
      </c>
      <c r="E28" s="71">
        <f>IF($D28="JA",'2. Avropsmall'!E72,0)</f>
        <v>0</v>
      </c>
      <c r="F28" s="13"/>
    </row>
    <row r="29" spans="1:6" ht="16.149999999999999" customHeight="1">
      <c r="B29" s="75">
        <f>'2. Avropsmall'!B73</f>
        <v>0</v>
      </c>
      <c r="C29" s="78">
        <f>'2. Avropsmall'!C73</f>
        <v>0</v>
      </c>
      <c r="D29" s="81" t="s">
        <v>31</v>
      </c>
      <c r="E29" s="72">
        <f>IF($D29="JA",'2. Avropsmall'!E73,0)</f>
        <v>0</v>
      </c>
      <c r="F29" s="13"/>
    </row>
    <row r="30" spans="1:6" ht="16.149999999999999" customHeight="1">
      <c r="B30" s="75">
        <f>'2. Avropsmall'!B74</f>
        <v>0</v>
      </c>
      <c r="C30" s="78">
        <f>'2. Avropsmall'!C74</f>
        <v>0</v>
      </c>
      <c r="D30" s="81" t="s">
        <v>31</v>
      </c>
      <c r="E30" s="72">
        <f>IF($D30="JA",'2. Avropsmall'!E74,0)</f>
        <v>0</v>
      </c>
      <c r="F30" s="13"/>
    </row>
    <row r="31" spans="1:6" ht="16.149999999999999" customHeight="1">
      <c r="B31" s="75">
        <f>'2. Avropsmall'!B75</f>
        <v>0</v>
      </c>
      <c r="C31" s="78">
        <f>'2. Avropsmall'!C75</f>
        <v>0</v>
      </c>
      <c r="D31" s="81" t="s">
        <v>31</v>
      </c>
      <c r="E31" s="72">
        <f>IF($D31="JA",'2. Avropsmall'!E75,0)</f>
        <v>0</v>
      </c>
      <c r="F31" s="13"/>
    </row>
    <row r="32" spans="1:6" ht="16.149999999999999" customHeight="1">
      <c r="B32" s="75">
        <f>'2. Avropsmall'!B76</f>
        <v>0</v>
      </c>
      <c r="C32" s="78">
        <f>'2. Avropsmall'!C76</f>
        <v>0</v>
      </c>
      <c r="D32" s="81" t="s">
        <v>31</v>
      </c>
      <c r="E32" s="72">
        <f>IF($D32="JA",'2. Avropsmall'!E76,0)</f>
        <v>0</v>
      </c>
      <c r="F32" s="13"/>
    </row>
    <row r="33" spans="2:6" ht="16.149999999999999" customHeight="1" thickBot="1">
      <c r="B33" s="76">
        <f>'2. Avropsmall'!B77</f>
        <v>0</v>
      </c>
      <c r="C33" s="79">
        <f>'2. Avropsmall'!C77</f>
        <v>0</v>
      </c>
      <c r="D33" s="82" t="s">
        <v>31</v>
      </c>
      <c r="E33" s="73">
        <f>IF($D33="JA",'2. Avropsmall'!E77,0)</f>
        <v>0</v>
      </c>
      <c r="F33" s="13"/>
    </row>
    <row r="34" spans="2:6">
      <c r="D34" s="6" t="s">
        <v>35</v>
      </c>
      <c r="E34" s="9">
        <f>SUMIFS(E6:E33,C6:C33,"UTVÄRDERINGSKRITERIUM",D6:D33,"JA")</f>
        <v>0</v>
      </c>
      <c r="F34" s="13"/>
    </row>
  </sheetData>
  <protectedRanges>
    <protectedRange sqref="D13:D17 D7:D11 D19 D21 D23 D25:D26 D28:D33" name="Område1"/>
  </protectedRanges>
  <mergeCells count="8">
    <mergeCell ref="B27:E27"/>
    <mergeCell ref="B3:C3"/>
    <mergeCell ref="B6:E6"/>
    <mergeCell ref="B24:E24"/>
    <mergeCell ref="B12:E12"/>
    <mergeCell ref="B18:E18"/>
    <mergeCell ref="B20:E20"/>
    <mergeCell ref="B22:E22"/>
  </mergeCells>
  <conditionalFormatting sqref="B1">
    <cfRule type="cellIs" dxfId="27" priority="1" operator="equal">
      <formula>"ANGE MERVÄRDE:"</formula>
    </cfRule>
    <cfRule type="cellIs" dxfId="26" priority="2" operator="equal">
      <formula>"KRAVET UTGÅR"</formula>
    </cfRule>
    <cfRule type="cellIs" dxfId="25" priority="3" operator="equal">
      <formula>"INGET MERVÄRDE"</formula>
    </cfRule>
    <cfRule type="cellIs" dxfId="24" priority="4" operator="equal">
      <formula>"BÖR"</formula>
    </cfRule>
    <cfRule type="cellIs" dxfId="23" priority="5" operator="equal">
      <formula>"SKA"</formula>
    </cfRule>
  </conditionalFormatting>
  <conditionalFormatting sqref="B3">
    <cfRule type="containsText" dxfId="22" priority="43" operator="containsText" text="ANGE">
      <formula>NOT(ISERROR(SEARCH("ANGE",B3)))</formula>
    </cfRule>
    <cfRule type="containsText" dxfId="21" priority="44" operator="containsText" text="UTGÅR">
      <formula>NOT(ISERROR(SEARCH("UTGÅR",B3)))</formula>
    </cfRule>
    <cfRule type="containsText" dxfId="20" priority="45" operator="containsText" text="INGET">
      <formula>NOT(ISERROR(SEARCH("INGET",B3)))</formula>
    </cfRule>
    <cfRule type="cellIs" dxfId="19" priority="46" operator="equal">
      <formula>"BÖR"</formula>
    </cfRule>
    <cfRule type="cellIs" dxfId="18" priority="47" operator="equal">
      <formula>"SKA"</formula>
    </cfRule>
  </conditionalFormatting>
  <conditionalFormatting sqref="C7:C11 C13:C17 C19 C21 C23 C25:C26">
    <cfRule type="cellIs" dxfId="17" priority="35" operator="equal">
      <formula>"KRAVET UTGÅR"</formula>
    </cfRule>
    <cfRule type="cellIs" dxfId="16" priority="36" operator="equal">
      <formula>"SKA"</formula>
    </cfRule>
    <cfRule type="cellIs" dxfId="15" priority="37" operator="equal">
      <formula>"BÖR"</formula>
    </cfRule>
  </conditionalFormatting>
  <conditionalFormatting sqref="C28:C33">
    <cfRule type="cellIs" dxfId="14" priority="6" operator="equal">
      <formula>"KRAVET UTGÅR"</formula>
    </cfRule>
    <cfRule type="cellIs" dxfId="13" priority="7" operator="equal">
      <formula>"SKA"</formula>
    </cfRule>
    <cfRule type="cellIs" dxfId="12" priority="8" operator="equal">
      <formula>"BÖR"</formula>
    </cfRule>
  </conditionalFormatting>
  <conditionalFormatting sqref="D7:D11 D13:D17 D19 D21 D23 D25:D26">
    <cfRule type="cellIs" dxfId="11" priority="29" operator="equal">
      <formula>"Nej"</formula>
    </cfRule>
  </conditionalFormatting>
  <conditionalFormatting sqref="D28:D33">
    <cfRule type="cellIs" dxfId="10" priority="25" operator="equal">
      <formula>"Nej"</formula>
    </cfRule>
  </conditionalFormatting>
  <conditionalFormatting sqref="E1">
    <cfRule type="cellIs" dxfId="9" priority="30" operator="equal">
      <formula>"ANGE MERVÄRDE:"</formula>
    </cfRule>
    <cfRule type="cellIs" dxfId="8" priority="31" operator="equal">
      <formula>"KRAVET UTGÅR"</formula>
    </cfRule>
    <cfRule type="cellIs" dxfId="7" priority="32" operator="equal">
      <formula>"INGET MERVÄRDE"</formula>
    </cfRule>
    <cfRule type="cellIs" dxfId="6" priority="33" operator="equal">
      <formula>"BÖR"</formula>
    </cfRule>
    <cfRule type="cellIs" dxfId="5" priority="34" operator="equal">
      <formula>"SKA"</formula>
    </cfRule>
  </conditionalFormatting>
  <pageMargins left="0.25" right="0.25" top="0.75" bottom="0.75" header="0.3" footer="0.3"/>
  <pageSetup paperSize="9" scale="6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'Rör ej'!$A$3:$A$4</xm:f>
          </x14:formula1>
          <xm:sqref>D13:D17 D28:D33 D25:D26 D7:D11 D23 D21 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B1:I85"/>
  <sheetViews>
    <sheetView zoomScaleNormal="100" zoomScaleSheetLayoutView="100" workbookViewId="0">
      <selection activeCell="D66" sqref="D66"/>
    </sheetView>
  </sheetViews>
  <sheetFormatPr defaultColWidth="9.140625" defaultRowHeight="15"/>
  <cols>
    <col min="1" max="1" width="2.28515625" customWidth="1"/>
    <col min="2" max="2" width="69.28515625" bestFit="1" customWidth="1"/>
    <col min="3" max="3" width="12.5703125" customWidth="1"/>
    <col min="4" max="4" width="20" customWidth="1"/>
    <col min="5" max="5" width="23" customWidth="1"/>
    <col min="6" max="6" width="16.42578125" customWidth="1"/>
    <col min="7" max="7" width="16.28515625" bestFit="1" customWidth="1"/>
    <col min="8" max="8" width="18.140625" customWidth="1"/>
    <col min="9" max="9" width="18.28515625" customWidth="1"/>
  </cols>
  <sheetData>
    <row r="1" spans="2:9" ht="36.4" customHeight="1" thickBot="1">
      <c r="B1" s="86" t="s">
        <v>154</v>
      </c>
      <c r="C1" s="21"/>
      <c r="D1" s="21"/>
      <c r="G1" s="22" t="s">
        <v>13</v>
      </c>
      <c r="H1" s="190"/>
      <c r="I1" s="191"/>
    </row>
    <row r="2" spans="2:9" ht="15.75" thickBot="1"/>
    <row r="3" spans="2:9" ht="49.9" customHeight="1" thickBot="1">
      <c r="B3" s="90" t="s">
        <v>149</v>
      </c>
      <c r="C3" s="91" t="s">
        <v>89</v>
      </c>
      <c r="D3" s="91" t="s">
        <v>113</v>
      </c>
      <c r="E3" s="198" t="s">
        <v>114</v>
      </c>
      <c r="F3" s="199"/>
      <c r="H3" s="108" t="s">
        <v>121</v>
      </c>
      <c r="I3" s="109">
        <f>$E$14+$E$28+$E$42+$E$77+E55+F59+F63+E85+E71+F81+F67</f>
        <v>0</v>
      </c>
    </row>
    <row r="4" spans="2:9" ht="14.25" customHeight="1" thickBot="1">
      <c r="B4" s="215" t="s">
        <v>131</v>
      </c>
      <c r="C4" s="216"/>
      <c r="D4" s="216"/>
      <c r="E4" s="216"/>
      <c r="F4" s="217"/>
    </row>
    <row r="5" spans="2:9" ht="14.25" customHeight="1" thickBot="1">
      <c r="B5" s="94" t="s">
        <v>0</v>
      </c>
      <c r="C5" s="47">
        <v>0</v>
      </c>
      <c r="D5" s="50">
        <v>0</v>
      </c>
      <c r="E5" s="202">
        <f>C5*D5</f>
        <v>0</v>
      </c>
      <c r="F5" s="203"/>
      <c r="H5" s="110" t="s">
        <v>17</v>
      </c>
      <c r="I5" s="111">
        <f>'3. Svarsmall'!E34</f>
        <v>0</v>
      </c>
    </row>
    <row r="6" spans="2:9" ht="14.25" customHeight="1" thickBot="1">
      <c r="B6" s="94" t="s">
        <v>1</v>
      </c>
      <c r="C6" s="47">
        <v>0</v>
      </c>
      <c r="D6" s="50">
        <v>0</v>
      </c>
      <c r="E6" s="202">
        <f t="shared" ref="E6:E7" si="0">C6*D6</f>
        <v>0</v>
      </c>
      <c r="F6" s="203"/>
    </row>
    <row r="7" spans="2:9" ht="14.25" customHeight="1" thickBot="1">
      <c r="B7" s="95" t="s">
        <v>2</v>
      </c>
      <c r="C7" s="48">
        <v>0</v>
      </c>
      <c r="D7" s="51">
        <v>0</v>
      </c>
      <c r="E7" s="202">
        <f t="shared" si="0"/>
        <v>0</v>
      </c>
      <c r="F7" s="203"/>
      <c r="H7" s="112" t="s">
        <v>18</v>
      </c>
      <c r="I7" s="113">
        <f>$I3-$I$5</f>
        <v>0</v>
      </c>
    </row>
    <row r="8" spans="2:9" ht="14.25" customHeight="1" thickBot="1">
      <c r="B8" s="215" t="s">
        <v>132</v>
      </c>
      <c r="C8" s="216"/>
      <c r="D8" s="216"/>
      <c r="E8" s="216"/>
      <c r="F8" s="217"/>
      <c r="G8" s="23"/>
    </row>
    <row r="9" spans="2:9" ht="14.25" customHeight="1" thickBot="1">
      <c r="B9" s="94" t="s">
        <v>0</v>
      </c>
      <c r="C9" s="47">
        <v>0</v>
      </c>
      <c r="D9" s="50">
        <v>0</v>
      </c>
      <c r="E9" s="202">
        <f>C9*D9</f>
        <v>0</v>
      </c>
      <c r="F9" s="203"/>
    </row>
    <row r="10" spans="2:9" ht="14.25" customHeight="1" thickBot="1">
      <c r="B10" s="94" t="s">
        <v>1</v>
      </c>
      <c r="C10" s="47">
        <v>0</v>
      </c>
      <c r="D10" s="50">
        <v>0</v>
      </c>
      <c r="E10" s="202">
        <f>C10*D10</f>
        <v>0</v>
      </c>
      <c r="F10" s="203"/>
    </row>
    <row r="11" spans="2:9" ht="14.25" customHeight="1" thickBot="1">
      <c r="B11" s="94" t="s">
        <v>2</v>
      </c>
      <c r="C11" s="47">
        <v>0</v>
      </c>
      <c r="D11" s="51">
        <v>0</v>
      </c>
      <c r="E11" s="202">
        <f>C11*D11</f>
        <v>0</v>
      </c>
      <c r="F11" s="203"/>
    </row>
    <row r="12" spans="2:9" ht="21.4" customHeight="1" thickBot="1">
      <c r="B12" s="74" t="s">
        <v>14</v>
      </c>
      <c r="C12" s="52">
        <v>0</v>
      </c>
      <c r="D12" s="204"/>
      <c r="E12" s="205"/>
      <c r="F12" s="206"/>
    </row>
    <row r="13" spans="2:9" ht="18.399999999999999" customHeight="1" thickBot="1">
      <c r="B13" s="192" t="s">
        <v>15</v>
      </c>
      <c r="C13" s="193"/>
      <c r="D13" s="194"/>
      <c r="E13" s="213">
        <f>SUM(E5:E11)</f>
        <v>0</v>
      </c>
      <c r="F13" s="214"/>
    </row>
    <row r="14" spans="2:9" ht="19.149999999999999" customHeight="1" thickBot="1">
      <c r="B14" s="195" t="s">
        <v>36</v>
      </c>
      <c r="C14" s="196"/>
      <c r="D14" s="197"/>
      <c r="E14" s="188">
        <f>E13*C12</f>
        <v>0</v>
      </c>
      <c r="F14" s="189"/>
    </row>
    <row r="15" spans="2:9" ht="14.25" customHeight="1" thickBot="1"/>
    <row r="16" spans="2:9" ht="39" customHeight="1" thickBot="1">
      <c r="B16" s="90" t="s">
        <v>150</v>
      </c>
      <c r="C16" s="91" t="s">
        <v>89</v>
      </c>
      <c r="D16" s="91" t="s">
        <v>115</v>
      </c>
      <c r="E16" s="198" t="s">
        <v>116</v>
      </c>
      <c r="F16" s="199"/>
    </row>
    <row r="17" spans="2:6" ht="14.25" customHeight="1" thickBot="1">
      <c r="B17" s="215" t="s">
        <v>129</v>
      </c>
      <c r="C17" s="216"/>
      <c r="D17" s="216"/>
      <c r="E17" s="216"/>
      <c r="F17" s="217"/>
    </row>
    <row r="18" spans="2:6" ht="14.25" customHeight="1" thickBot="1">
      <c r="B18" s="94" t="s">
        <v>0</v>
      </c>
      <c r="C18" s="47">
        <v>0</v>
      </c>
      <c r="D18" s="50">
        <v>0</v>
      </c>
      <c r="E18" s="221">
        <v>0</v>
      </c>
      <c r="F18" s="222"/>
    </row>
    <row r="19" spans="2:6" ht="14.25" customHeight="1" thickBot="1">
      <c r="B19" s="94" t="s">
        <v>1</v>
      </c>
      <c r="C19" s="47">
        <v>0</v>
      </c>
      <c r="D19" s="50">
        <v>0</v>
      </c>
      <c r="E19" s="221">
        <v>0</v>
      </c>
      <c r="F19" s="222"/>
    </row>
    <row r="20" spans="2:6" ht="14.25" customHeight="1" thickBot="1">
      <c r="B20" s="95" t="s">
        <v>2</v>
      </c>
      <c r="C20" s="48">
        <v>0</v>
      </c>
      <c r="D20" s="50">
        <v>0</v>
      </c>
      <c r="E20" s="223">
        <v>0</v>
      </c>
      <c r="F20" s="224"/>
    </row>
    <row r="21" spans="2:6" ht="15.75" thickBot="1">
      <c r="B21" s="215" t="s">
        <v>130</v>
      </c>
      <c r="C21" s="216"/>
      <c r="D21" s="216"/>
      <c r="E21" s="216"/>
      <c r="F21" s="217"/>
    </row>
    <row r="22" spans="2:6" ht="14.25" customHeight="1" thickBot="1">
      <c r="B22" s="94" t="s">
        <v>0</v>
      </c>
      <c r="C22" s="47">
        <v>0</v>
      </c>
      <c r="D22" s="50">
        <v>0</v>
      </c>
      <c r="E22" s="221">
        <v>0</v>
      </c>
      <c r="F22" s="222"/>
    </row>
    <row r="23" spans="2:6" ht="14.25" customHeight="1" thickBot="1">
      <c r="B23" s="94" t="s">
        <v>1</v>
      </c>
      <c r="C23" s="47">
        <v>0</v>
      </c>
      <c r="D23" s="50">
        <v>0</v>
      </c>
      <c r="E23" s="221">
        <v>0</v>
      </c>
      <c r="F23" s="222"/>
    </row>
    <row r="24" spans="2:6" ht="14.25" customHeight="1" thickBot="1">
      <c r="B24" s="94" t="s">
        <v>2</v>
      </c>
      <c r="C24" s="47">
        <v>0</v>
      </c>
      <c r="D24" s="51">
        <v>0</v>
      </c>
      <c r="E24" s="221">
        <v>0</v>
      </c>
      <c r="F24" s="222"/>
    </row>
    <row r="25" spans="2:6" ht="23.25" customHeight="1" thickBot="1">
      <c r="B25" s="74" t="s">
        <v>14</v>
      </c>
      <c r="C25" s="47">
        <v>0</v>
      </c>
      <c r="D25" s="204"/>
      <c r="E25" s="205"/>
      <c r="F25" s="206"/>
    </row>
    <row r="26" spans="2:6" ht="19.149999999999999" customHeight="1" thickBot="1">
      <c r="B26" s="192" t="s">
        <v>19</v>
      </c>
      <c r="C26" s="193"/>
      <c r="D26" s="194"/>
      <c r="E26" s="213">
        <f>SUM(C18*D18)+(C19*D19)+(C20*D20)+(C22*D22)+(C23*D23)+(C24*D24)</f>
        <v>0</v>
      </c>
      <c r="F26" s="214"/>
    </row>
    <row r="27" spans="2:6" ht="19.149999999999999" customHeight="1" thickBot="1">
      <c r="B27" s="192" t="s">
        <v>20</v>
      </c>
      <c r="C27" s="193"/>
      <c r="D27" s="194"/>
      <c r="E27" s="225">
        <f>SUM(C18*E18)+(C19*E19)+(C20*E20)+(C22*E22)+(C23*E23)+(C24*E24)</f>
        <v>0</v>
      </c>
      <c r="F27" s="226"/>
    </row>
    <row r="28" spans="2:6" ht="19.5" customHeight="1" thickBot="1">
      <c r="B28" s="195" t="s">
        <v>37</v>
      </c>
      <c r="C28" s="196"/>
      <c r="D28" s="197"/>
      <c r="E28" s="188">
        <f>(E27*C25)+E26</f>
        <v>0</v>
      </c>
      <c r="F28" s="189"/>
    </row>
    <row r="29" spans="2:6" ht="14.25" customHeight="1" thickBot="1"/>
    <row r="30" spans="2:6" ht="26.25" thickBot="1">
      <c r="B30" s="90" t="s">
        <v>151</v>
      </c>
      <c r="C30" s="91" t="s">
        <v>117</v>
      </c>
      <c r="D30" s="96" t="s">
        <v>115</v>
      </c>
      <c r="E30" s="198" t="s">
        <v>123</v>
      </c>
      <c r="F30" s="199"/>
    </row>
    <row r="31" spans="2:6" ht="14.25" customHeight="1" thickBot="1">
      <c r="B31" s="92" t="s">
        <v>4</v>
      </c>
      <c r="C31" s="47">
        <v>0</v>
      </c>
      <c r="D31" s="55">
        <v>0</v>
      </c>
      <c r="E31" s="184">
        <f>C31*D31</f>
        <v>0</v>
      </c>
      <c r="F31" s="185"/>
    </row>
    <row r="32" spans="2:6" ht="14.25" customHeight="1" thickBot="1">
      <c r="B32" s="92" t="s">
        <v>5</v>
      </c>
      <c r="C32" s="47">
        <v>0</v>
      </c>
      <c r="D32" s="50">
        <v>0</v>
      </c>
      <c r="E32" s="184">
        <f t="shared" ref="E32:E40" si="1">C32*D32</f>
        <v>0</v>
      </c>
      <c r="F32" s="185"/>
    </row>
    <row r="33" spans="2:6" ht="14.25" customHeight="1" thickBot="1">
      <c r="B33" s="92" t="s">
        <v>6</v>
      </c>
      <c r="C33" s="47">
        <v>0</v>
      </c>
      <c r="D33" s="50">
        <v>0</v>
      </c>
      <c r="E33" s="184">
        <f t="shared" si="1"/>
        <v>0</v>
      </c>
      <c r="F33" s="185"/>
    </row>
    <row r="34" spans="2:6" ht="14.25" customHeight="1" thickBot="1">
      <c r="B34" s="92" t="s">
        <v>7</v>
      </c>
      <c r="C34" s="47">
        <v>0</v>
      </c>
      <c r="D34" s="50">
        <v>0</v>
      </c>
      <c r="E34" s="184">
        <f t="shared" si="1"/>
        <v>0</v>
      </c>
      <c r="F34" s="185"/>
    </row>
    <row r="35" spans="2:6" ht="14.25" customHeight="1" thickBot="1">
      <c r="B35" s="92" t="s">
        <v>8</v>
      </c>
      <c r="C35" s="47">
        <v>0</v>
      </c>
      <c r="D35" s="50">
        <v>0</v>
      </c>
      <c r="E35" s="184">
        <f t="shared" si="1"/>
        <v>0</v>
      </c>
      <c r="F35" s="185"/>
    </row>
    <row r="36" spans="2:6" ht="14.25" customHeight="1" thickBot="1">
      <c r="B36" s="92" t="s">
        <v>9</v>
      </c>
      <c r="C36" s="47">
        <v>0</v>
      </c>
      <c r="D36" s="50">
        <v>0</v>
      </c>
      <c r="E36" s="184">
        <f t="shared" si="1"/>
        <v>0</v>
      </c>
      <c r="F36" s="185"/>
    </row>
    <row r="37" spans="2:6" ht="14.25" customHeight="1" thickBot="1">
      <c r="B37" s="92" t="s">
        <v>93</v>
      </c>
      <c r="C37" s="47">
        <v>0</v>
      </c>
      <c r="D37" s="50">
        <v>0</v>
      </c>
      <c r="E37" s="184">
        <f t="shared" si="1"/>
        <v>0</v>
      </c>
      <c r="F37" s="185"/>
    </row>
    <row r="38" spans="2:6" ht="14.25" customHeight="1" thickBot="1">
      <c r="B38" s="92" t="s">
        <v>10</v>
      </c>
      <c r="C38" s="47">
        <v>0</v>
      </c>
      <c r="D38" s="50">
        <v>0</v>
      </c>
      <c r="E38" s="184">
        <f t="shared" si="1"/>
        <v>0</v>
      </c>
      <c r="F38" s="185"/>
    </row>
    <row r="39" spans="2:6" ht="14.25" customHeight="1" thickBot="1">
      <c r="B39" s="93" t="s">
        <v>21</v>
      </c>
      <c r="C39" s="47">
        <v>0</v>
      </c>
      <c r="D39" s="50">
        <v>0</v>
      </c>
      <c r="E39" s="184">
        <f t="shared" ref="E39" si="2">C39*D39</f>
        <v>0</v>
      </c>
      <c r="F39" s="185"/>
    </row>
    <row r="40" spans="2:6" ht="14.25" customHeight="1" thickBot="1">
      <c r="B40" s="97" t="s">
        <v>128</v>
      </c>
      <c r="C40" s="49">
        <v>0</v>
      </c>
      <c r="D40" s="51">
        <v>0</v>
      </c>
      <c r="E40" s="184">
        <f t="shared" si="1"/>
        <v>0</v>
      </c>
      <c r="F40" s="185"/>
    </row>
    <row r="41" spans="2:6" ht="23.25" customHeight="1" thickBot="1">
      <c r="B41" s="74" t="s">
        <v>14</v>
      </c>
      <c r="C41" s="47">
        <v>0</v>
      </c>
      <c r="D41" s="204"/>
      <c r="E41" s="205"/>
      <c r="F41" s="206"/>
    </row>
    <row r="42" spans="2:6" ht="19.5" customHeight="1" thickBot="1">
      <c r="B42" s="186" t="s">
        <v>94</v>
      </c>
      <c r="C42" s="187"/>
      <c r="D42" s="98"/>
      <c r="E42" s="188">
        <f>SUM(E31:E40)*C41</f>
        <v>0</v>
      </c>
      <c r="F42" s="189"/>
    </row>
    <row r="43" spans="2:6" ht="14.25" customHeight="1" thickBot="1"/>
    <row r="44" spans="2:6" ht="37.15" customHeight="1" thickBot="1">
      <c r="B44" s="90" t="s">
        <v>152</v>
      </c>
      <c r="C44" s="91" t="s">
        <v>90</v>
      </c>
      <c r="D44" s="96" t="s">
        <v>91</v>
      </c>
      <c r="E44" s="198" t="s">
        <v>123</v>
      </c>
      <c r="F44" s="199"/>
    </row>
    <row r="45" spans="2:6" ht="14.25" customHeight="1" thickBot="1">
      <c r="B45" s="99" t="s">
        <v>4</v>
      </c>
      <c r="C45" s="47">
        <v>0</v>
      </c>
      <c r="D45" s="55">
        <v>0</v>
      </c>
      <c r="E45" s="202">
        <f>C45*D45</f>
        <v>0</v>
      </c>
      <c r="F45" s="203"/>
    </row>
    <row r="46" spans="2:6" ht="15.75" thickBot="1">
      <c r="B46" s="99" t="s">
        <v>5</v>
      </c>
      <c r="C46" s="47">
        <v>0</v>
      </c>
      <c r="D46" s="50">
        <v>0</v>
      </c>
      <c r="E46" s="202">
        <f t="shared" ref="E46:E54" si="3">C46*D46</f>
        <v>0</v>
      </c>
      <c r="F46" s="203"/>
    </row>
    <row r="47" spans="2:6" ht="14.25" customHeight="1" thickBot="1">
      <c r="B47" s="99" t="s">
        <v>6</v>
      </c>
      <c r="C47" s="47">
        <v>0</v>
      </c>
      <c r="D47" s="50">
        <v>0</v>
      </c>
      <c r="E47" s="202">
        <f t="shared" si="3"/>
        <v>0</v>
      </c>
      <c r="F47" s="203"/>
    </row>
    <row r="48" spans="2:6" ht="14.25" customHeight="1" thickBot="1">
      <c r="B48" s="99" t="s">
        <v>7</v>
      </c>
      <c r="C48" s="47">
        <v>0</v>
      </c>
      <c r="D48" s="50">
        <v>0</v>
      </c>
      <c r="E48" s="202">
        <f t="shared" si="3"/>
        <v>0</v>
      </c>
      <c r="F48" s="203"/>
    </row>
    <row r="49" spans="2:7" ht="14.25" customHeight="1" thickBot="1">
      <c r="B49" s="99" t="s">
        <v>8</v>
      </c>
      <c r="C49" s="47">
        <v>0</v>
      </c>
      <c r="D49" s="50">
        <v>0</v>
      </c>
      <c r="E49" s="202">
        <f t="shared" si="3"/>
        <v>0</v>
      </c>
      <c r="F49" s="203"/>
    </row>
    <row r="50" spans="2:7" ht="15.75" thickBot="1">
      <c r="B50" s="99" t="s">
        <v>9</v>
      </c>
      <c r="C50" s="47">
        <v>0</v>
      </c>
      <c r="D50" s="50">
        <v>0</v>
      </c>
      <c r="E50" s="202">
        <f t="shared" si="3"/>
        <v>0</v>
      </c>
      <c r="F50" s="203"/>
    </row>
    <row r="51" spans="2:7" ht="15.75" thickBot="1">
      <c r="B51" s="99" t="s">
        <v>93</v>
      </c>
      <c r="C51" s="47">
        <v>0</v>
      </c>
      <c r="D51" s="50">
        <v>0</v>
      </c>
      <c r="E51" s="202">
        <f t="shared" si="3"/>
        <v>0</v>
      </c>
      <c r="F51" s="203"/>
    </row>
    <row r="52" spans="2:7" ht="14.25" customHeight="1" thickBot="1">
      <c r="B52" s="99" t="s">
        <v>10</v>
      </c>
      <c r="C52" s="47">
        <v>0</v>
      </c>
      <c r="D52" s="50">
        <v>0</v>
      </c>
      <c r="E52" s="202">
        <f t="shared" si="3"/>
        <v>0</v>
      </c>
      <c r="F52" s="203"/>
    </row>
    <row r="53" spans="2:7" ht="14.25" customHeight="1" thickBot="1">
      <c r="B53" s="100" t="s">
        <v>21</v>
      </c>
      <c r="C53" s="47">
        <v>0</v>
      </c>
      <c r="D53" s="50">
        <v>0</v>
      </c>
      <c r="E53" s="202">
        <f t="shared" ref="E53" si="4">C53*D53</f>
        <v>0</v>
      </c>
      <c r="F53" s="203"/>
    </row>
    <row r="54" spans="2:7" ht="15.75" thickBot="1">
      <c r="B54" s="100" t="s">
        <v>128</v>
      </c>
      <c r="C54" s="49">
        <v>0</v>
      </c>
      <c r="D54" s="50">
        <v>0</v>
      </c>
      <c r="E54" s="202">
        <f t="shared" si="3"/>
        <v>0</v>
      </c>
      <c r="F54" s="203"/>
    </row>
    <row r="55" spans="2:7" ht="19.5" customHeight="1" thickBot="1">
      <c r="B55" s="186" t="s">
        <v>95</v>
      </c>
      <c r="C55" s="187"/>
      <c r="D55" s="98"/>
      <c r="E55" s="188">
        <f>SUM(E45:E54)</f>
        <v>0</v>
      </c>
      <c r="F55" s="189"/>
    </row>
    <row r="56" spans="2:7" ht="15.75" thickBot="1"/>
    <row r="57" spans="2:7" ht="51.75" thickBot="1">
      <c r="B57" s="90" t="s">
        <v>105</v>
      </c>
      <c r="C57" s="91" t="s">
        <v>104</v>
      </c>
      <c r="D57" s="91" t="s">
        <v>153</v>
      </c>
      <c r="E57" s="91" t="s">
        <v>92</v>
      </c>
      <c r="F57" s="91" t="s">
        <v>127</v>
      </c>
    </row>
    <row r="58" spans="2:7" ht="15.75" thickBot="1">
      <c r="B58" s="99" t="s">
        <v>11</v>
      </c>
      <c r="C58" s="47">
        <v>0</v>
      </c>
      <c r="D58" s="53">
        <v>0</v>
      </c>
      <c r="E58" s="53">
        <v>0</v>
      </c>
      <c r="F58" s="101">
        <f>E58*D58</f>
        <v>0</v>
      </c>
    </row>
    <row r="59" spans="2:7" ht="19.5" customHeight="1">
      <c r="B59" s="186" t="s">
        <v>107</v>
      </c>
      <c r="C59" s="207"/>
      <c r="D59" s="187"/>
      <c r="E59" s="98"/>
      <c r="F59" s="98">
        <f>SUM(F58)</f>
        <v>0</v>
      </c>
    </row>
    <row r="60" spans="2:7" ht="15.75" thickBot="1"/>
    <row r="61" spans="2:7" ht="64.5" customHeight="1" thickBot="1">
      <c r="B61" s="90" t="s">
        <v>158</v>
      </c>
      <c r="C61" s="91" t="s">
        <v>157</v>
      </c>
      <c r="D61" s="91" t="s">
        <v>91</v>
      </c>
      <c r="E61" s="91" t="s">
        <v>92</v>
      </c>
      <c r="F61" s="91" t="s">
        <v>127</v>
      </c>
      <c r="G61" s="91" t="s">
        <v>161</v>
      </c>
    </row>
    <row r="62" spans="2:7" ht="15.75" thickBot="1">
      <c r="B62" s="99" t="s">
        <v>158</v>
      </c>
      <c r="C62" s="47">
        <v>0</v>
      </c>
      <c r="D62" s="53">
        <v>0</v>
      </c>
      <c r="E62" s="53">
        <v>0</v>
      </c>
      <c r="F62" s="101">
        <f>E62*G62+D62*C62</f>
        <v>0</v>
      </c>
      <c r="G62" s="53">
        <v>0</v>
      </c>
    </row>
    <row r="63" spans="2:7" ht="15.75" thickBot="1">
      <c r="B63" s="218" t="s">
        <v>159</v>
      </c>
      <c r="C63" s="219"/>
      <c r="D63" s="220"/>
      <c r="E63" s="120"/>
      <c r="F63" s="120">
        <f>SUM(F62)</f>
        <v>0</v>
      </c>
    </row>
    <row r="64" spans="2:7" ht="15.75" thickBot="1">
      <c r="B64" s="118"/>
      <c r="C64" s="118"/>
      <c r="D64" s="118"/>
      <c r="E64" s="119"/>
      <c r="F64" s="119"/>
    </row>
    <row r="65" spans="2:7" ht="51.75" thickBot="1">
      <c r="B65" s="90" t="s">
        <v>162</v>
      </c>
      <c r="C65" s="91" t="s">
        <v>157</v>
      </c>
      <c r="D65" s="91" t="s">
        <v>91</v>
      </c>
      <c r="E65" s="91"/>
      <c r="F65" s="91" t="s">
        <v>127</v>
      </c>
      <c r="G65" s="116"/>
    </row>
    <row r="66" spans="2:7" ht="15.75" thickBot="1">
      <c r="B66" s="99" t="s">
        <v>162</v>
      </c>
      <c r="C66" s="47">
        <v>0</v>
      </c>
      <c r="D66" s="53">
        <v>0</v>
      </c>
      <c r="E66" s="115"/>
      <c r="F66" s="101">
        <f>C66*D66</f>
        <v>0</v>
      </c>
      <c r="G66" s="117"/>
    </row>
    <row r="67" spans="2:7" ht="15.75" customHeight="1">
      <c r="B67" s="186" t="s">
        <v>163</v>
      </c>
      <c r="C67" s="207"/>
      <c r="D67" s="187"/>
      <c r="E67" s="98"/>
      <c r="F67" s="98">
        <f>SUM(F66)</f>
        <v>0</v>
      </c>
    </row>
    <row r="68" spans="2:7" ht="19.5" customHeight="1" thickBot="1"/>
    <row r="69" spans="2:7" ht="64.5" thickBot="1">
      <c r="B69" s="90" t="s">
        <v>106</v>
      </c>
      <c r="C69" s="91" t="s">
        <v>108</v>
      </c>
      <c r="D69" s="91" t="s">
        <v>92</v>
      </c>
      <c r="E69" s="102"/>
      <c r="F69" s="102" t="s">
        <v>127</v>
      </c>
    </row>
    <row r="70" spans="2:7" ht="15.75" thickBot="1">
      <c r="B70" s="92" t="s">
        <v>112</v>
      </c>
      <c r="C70" s="47">
        <v>0</v>
      </c>
      <c r="D70" s="53">
        <v>0</v>
      </c>
      <c r="E70" s="184">
        <f>D70*C70</f>
        <v>0</v>
      </c>
      <c r="F70" s="185"/>
    </row>
    <row r="71" spans="2:7">
      <c r="B71" s="186" t="s">
        <v>124</v>
      </c>
      <c r="C71" s="207"/>
      <c r="D71" s="187"/>
      <c r="E71" s="200">
        <f>SUM(E70)</f>
        <v>0</v>
      </c>
      <c r="F71" s="201"/>
    </row>
    <row r="72" spans="2:7" ht="15.75" thickBot="1"/>
    <row r="73" spans="2:7" ht="23.25" customHeight="1" thickBot="1">
      <c r="B73" s="90" t="s">
        <v>12</v>
      </c>
      <c r="C73" s="91" t="s">
        <v>98</v>
      </c>
      <c r="D73" s="91" t="s">
        <v>118</v>
      </c>
      <c r="E73" s="102"/>
      <c r="F73" s="102" t="s">
        <v>127</v>
      </c>
    </row>
    <row r="74" spans="2:7" ht="19.5" customHeight="1" thickBot="1">
      <c r="B74" s="94" t="s">
        <v>96</v>
      </c>
      <c r="C74" s="47">
        <v>0</v>
      </c>
      <c r="D74" s="50">
        <v>0</v>
      </c>
      <c r="E74" s="202">
        <f>C74*D74</f>
        <v>0</v>
      </c>
      <c r="F74" s="203"/>
    </row>
    <row r="75" spans="2:7" ht="15.75" thickBot="1">
      <c r="B75" s="94" t="s">
        <v>97</v>
      </c>
      <c r="C75" s="47">
        <v>0</v>
      </c>
      <c r="D75" s="51">
        <v>0</v>
      </c>
      <c r="E75" s="202">
        <f>C75*D75</f>
        <v>0</v>
      </c>
      <c r="F75" s="203"/>
    </row>
    <row r="76" spans="2:7" ht="15.75" thickBot="1">
      <c r="B76" s="74" t="s">
        <v>14</v>
      </c>
      <c r="C76" s="47">
        <v>0</v>
      </c>
      <c r="D76" s="204"/>
      <c r="E76" s="205"/>
      <c r="F76" s="206"/>
    </row>
    <row r="77" spans="2:7">
      <c r="B77" s="186" t="s">
        <v>99</v>
      </c>
      <c r="C77" s="207"/>
      <c r="D77" s="210"/>
      <c r="E77" s="200">
        <f>SUM(E74:E75)*C76</f>
        <v>0</v>
      </c>
      <c r="F77" s="201"/>
    </row>
    <row r="78" spans="2:7" ht="19.5" customHeight="1" thickBot="1"/>
    <row r="79" spans="2:7" ht="64.5" thickBot="1">
      <c r="B79" s="90" t="s">
        <v>100</v>
      </c>
      <c r="C79" s="91" t="s">
        <v>109</v>
      </c>
      <c r="D79" s="91" t="s">
        <v>110</v>
      </c>
      <c r="E79" s="91" t="s">
        <v>119</v>
      </c>
      <c r="F79" s="91" t="s">
        <v>16</v>
      </c>
    </row>
    <row r="80" spans="2:7" ht="15.75" thickBot="1">
      <c r="B80" s="99" t="s">
        <v>100</v>
      </c>
      <c r="C80" s="47">
        <v>0</v>
      </c>
      <c r="D80" s="53">
        <v>0</v>
      </c>
      <c r="E80" s="53">
        <v>0</v>
      </c>
      <c r="F80" s="101">
        <f>E80*D80</f>
        <v>0</v>
      </c>
    </row>
    <row r="81" spans="2:6">
      <c r="B81" s="186" t="s">
        <v>126</v>
      </c>
      <c r="C81" s="207"/>
      <c r="D81" s="187"/>
      <c r="E81" s="98"/>
      <c r="F81" s="98">
        <f>SUM(F80)</f>
        <v>0</v>
      </c>
    </row>
    <row r="82" spans="2:6" ht="19.5" customHeight="1" thickBot="1"/>
    <row r="83" spans="2:6" ht="26.25" thickBot="1">
      <c r="B83" s="104" t="s">
        <v>101</v>
      </c>
      <c r="C83" s="105"/>
      <c r="D83" s="91" t="s">
        <v>111</v>
      </c>
      <c r="E83" s="198" t="s">
        <v>16</v>
      </c>
      <c r="F83" s="199"/>
    </row>
    <row r="84" spans="2:6" ht="15.75" thickBot="1">
      <c r="B84" s="103" t="s">
        <v>103</v>
      </c>
      <c r="C84" s="54"/>
      <c r="D84" s="50">
        <v>0</v>
      </c>
      <c r="E84" s="202">
        <f>D84</f>
        <v>0</v>
      </c>
      <c r="F84" s="203"/>
    </row>
    <row r="85" spans="2:6">
      <c r="B85" s="208" t="s">
        <v>102</v>
      </c>
      <c r="C85" s="209"/>
      <c r="D85" s="187"/>
      <c r="E85" s="211">
        <f>SUM(E84:E84)</f>
        <v>0</v>
      </c>
      <c r="F85" s="212"/>
    </row>
  </sheetData>
  <protectedRanges>
    <protectedRange sqref="D5:D7 D9:D11 D22:E24 D74:D75 D72 D84 D31:D40 D45:D54 D18:E20" name="Område1"/>
    <protectedRange sqref="H1:I1" name="Område2"/>
  </protectedRanges>
  <mergeCells count="74">
    <mergeCell ref="B67:D67"/>
    <mergeCell ref="B63:D63"/>
    <mergeCell ref="E39:F39"/>
    <mergeCell ref="E53:F53"/>
    <mergeCell ref="E16:F16"/>
    <mergeCell ref="B17:F17"/>
    <mergeCell ref="E18:F18"/>
    <mergeCell ref="E19:F19"/>
    <mergeCell ref="E20:F20"/>
    <mergeCell ref="E27:F27"/>
    <mergeCell ref="E28:F28"/>
    <mergeCell ref="B26:D26"/>
    <mergeCell ref="E22:F22"/>
    <mergeCell ref="E23:F23"/>
    <mergeCell ref="E24:F24"/>
    <mergeCell ref="D25:F25"/>
    <mergeCell ref="E26:F26"/>
    <mergeCell ref="E38:F38"/>
    <mergeCell ref="E3:F3"/>
    <mergeCell ref="B4:F4"/>
    <mergeCell ref="E5:F5"/>
    <mergeCell ref="E6:F6"/>
    <mergeCell ref="E7:F7"/>
    <mergeCell ref="E13:F13"/>
    <mergeCell ref="E14:F14"/>
    <mergeCell ref="B21:F21"/>
    <mergeCell ref="B8:F8"/>
    <mergeCell ref="E9:F9"/>
    <mergeCell ref="E10:F10"/>
    <mergeCell ref="E11:F11"/>
    <mergeCell ref="D12:F12"/>
    <mergeCell ref="E37:F37"/>
    <mergeCell ref="E75:F75"/>
    <mergeCell ref="D76:F76"/>
    <mergeCell ref="B85:D85"/>
    <mergeCell ref="B77:D77"/>
    <mergeCell ref="B71:D71"/>
    <mergeCell ref="B81:D81"/>
    <mergeCell ref="E77:F77"/>
    <mergeCell ref="E83:F83"/>
    <mergeCell ref="E84:F84"/>
    <mergeCell ref="E85:F85"/>
    <mergeCell ref="E70:F70"/>
    <mergeCell ref="E71:F71"/>
    <mergeCell ref="E74:F74"/>
    <mergeCell ref="D41:F41"/>
    <mergeCell ref="E42:F42"/>
    <mergeCell ref="B59:D59"/>
    <mergeCell ref="E44:F44"/>
    <mergeCell ref="E45:F45"/>
    <mergeCell ref="E46:F46"/>
    <mergeCell ref="E47:F47"/>
    <mergeCell ref="E48:F48"/>
    <mergeCell ref="E49:F49"/>
    <mergeCell ref="E50:F50"/>
    <mergeCell ref="E51:F51"/>
    <mergeCell ref="E52:F52"/>
    <mergeCell ref="E54:F54"/>
    <mergeCell ref="E40:F40"/>
    <mergeCell ref="B55:C55"/>
    <mergeCell ref="E55:F55"/>
    <mergeCell ref="H1:I1"/>
    <mergeCell ref="B27:D27"/>
    <mergeCell ref="B28:D28"/>
    <mergeCell ref="B42:C42"/>
    <mergeCell ref="B13:D13"/>
    <mergeCell ref="B14:D14"/>
    <mergeCell ref="E30:F30"/>
    <mergeCell ref="E31:F31"/>
    <mergeCell ref="E32:F32"/>
    <mergeCell ref="E33:F33"/>
    <mergeCell ref="E34:F34"/>
    <mergeCell ref="E35:F35"/>
    <mergeCell ref="E36:F36"/>
  </mergeCells>
  <conditionalFormatting sqref="B1">
    <cfRule type="cellIs" dxfId="4" priority="1" operator="equal">
      <formula>"ANGE MERVÄRDE:"</formula>
    </cfRule>
    <cfRule type="cellIs" dxfId="3" priority="2" operator="equal">
      <formula>"KRAVET UTGÅR"</formula>
    </cfRule>
    <cfRule type="cellIs" dxfId="2" priority="3" operator="equal">
      <formula>"INGET MERVÄRDE"</formula>
    </cfRule>
    <cfRule type="cellIs" dxfId="1" priority="4" operator="equal">
      <formula>"BÖR"</formula>
    </cfRule>
    <cfRule type="cellIs" dxfId="0" priority="5" operator="equal">
      <formula>"SKA"</formula>
    </cfRule>
  </conditionalFormatting>
  <pageMargins left="0.7" right="0.7" top="1.1041666666666667" bottom="0.75" header="0.3" footer="0.3"/>
  <pageSetup paperSize="9" scale="45" orientation="portrait" r:id="rId1"/>
  <headerFooter>
    <oddHeader xml:space="preserve">&amp;L&amp;G
&amp;RTrygghetslarm och larmmottagning 2019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C11"/>
  <sheetViews>
    <sheetView workbookViewId="0">
      <selection activeCell="B14" sqref="B14"/>
    </sheetView>
  </sheetViews>
  <sheetFormatPr defaultColWidth="8.7109375" defaultRowHeight="15"/>
  <cols>
    <col min="1" max="1" width="20.140625" customWidth="1"/>
    <col min="3" max="3" width="19.7109375" bestFit="1" customWidth="1"/>
  </cols>
  <sheetData>
    <row r="1" spans="1:3">
      <c r="A1" s="7" t="s">
        <v>34</v>
      </c>
    </row>
    <row r="2" spans="1:3">
      <c r="A2" s="8"/>
    </row>
    <row r="3" spans="1:3">
      <c r="A3" s="8" t="s">
        <v>31</v>
      </c>
    </row>
    <row r="4" spans="1:3">
      <c r="A4" s="8" t="s">
        <v>32</v>
      </c>
    </row>
    <row r="7" spans="1:3">
      <c r="A7" s="7" t="s">
        <v>40</v>
      </c>
      <c r="C7" s="7" t="s">
        <v>40</v>
      </c>
    </row>
    <row r="8" spans="1:3">
      <c r="A8" s="8"/>
      <c r="C8" s="8"/>
    </row>
    <row r="9" spans="1:3">
      <c r="A9" s="8" t="s">
        <v>79</v>
      </c>
      <c r="C9" s="8"/>
    </row>
    <row r="10" spans="1:3">
      <c r="A10" s="8" t="s">
        <v>81</v>
      </c>
      <c r="C10" s="8" t="s">
        <v>81</v>
      </c>
    </row>
    <row r="11" spans="1:3">
      <c r="A11" s="8" t="s">
        <v>41</v>
      </c>
      <c r="C11" s="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3</vt:i4>
      </vt:variant>
    </vt:vector>
  </HeadingPairs>
  <TitlesOfParts>
    <vt:vector size="8" baseType="lpstr">
      <vt:lpstr>1. Vägledning</vt:lpstr>
      <vt:lpstr>2. Avropsmall</vt:lpstr>
      <vt:lpstr>3. Svarsmall</vt:lpstr>
      <vt:lpstr>4. Prisuppgifter</vt:lpstr>
      <vt:lpstr>Rör ej</vt:lpstr>
      <vt:lpstr>Anbudsgivaren_ska_vid_avrop_kunna_inkludera_internetabonnemang_för_de_stationära_trygghetslarmen.</vt:lpstr>
      <vt:lpstr>'2. Avropsmall'!Utskriftsområde</vt:lpstr>
      <vt:lpstr>'3. Svarsmall'!Utskriftsområde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Engberg Ida</dc:creator>
  <cp:lastModifiedBy>Grahn Caroline</cp:lastModifiedBy>
  <cp:lastPrinted>2020-12-16T17:48:31Z</cp:lastPrinted>
  <dcterms:created xsi:type="dcterms:W3CDTF">2013-03-10T16:06:28Z</dcterms:created>
  <dcterms:modified xsi:type="dcterms:W3CDTF">2024-05-28T08:36:03Z</dcterms:modified>
</cp:coreProperties>
</file>