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mali\Desktop\Nedladdade dokument\"/>
    </mc:Choice>
  </mc:AlternateContent>
  <xr:revisionPtr revIDLastSave="0" documentId="8_{1BF8E02F-489E-47EA-891D-998AB36CDCB2}" xr6:coauthVersionLast="47" xr6:coauthVersionMax="47" xr10:uidLastSave="{00000000-0000-0000-0000-000000000000}"/>
  <bookViews>
    <workbookView xWindow="-110" yWindow="-110" windowWidth="19420" windowHeight="10420" xr2:uid="{00000000-000D-0000-FFFF-FFFF00000000}"/>
  </bookViews>
  <sheets>
    <sheet name="Koncepttyp C" sheetId="3" r:id="rId1"/>
    <sheet name="Händelselog"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3" l="1"/>
  <c r="F14" i="3"/>
  <c r="F13" i="3"/>
  <c r="F12" i="3"/>
  <c r="F8" i="3"/>
  <c r="F9" i="3"/>
  <c r="F10" i="3"/>
  <c r="F7" i="3"/>
  <c r="E12" i="3"/>
  <c r="E11" i="3"/>
  <c r="D13" i="3"/>
  <c r="D14" i="3"/>
  <c r="D12" i="3"/>
  <c r="D11" i="3"/>
  <c r="D10" i="3"/>
  <c r="D9" i="3"/>
  <c r="D8" i="3"/>
  <c r="D7" i="3"/>
  <c r="C14" i="3"/>
  <c r="C13" i="3"/>
  <c r="C8" i="3"/>
  <c r="C7" i="3"/>
  <c r="B10" i="3"/>
  <c r="B9" i="3"/>
  <c r="D34" i="3"/>
  <c r="D35" i="3"/>
  <c r="D3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Wettergren Lena</author>
  </authors>
  <commentList>
    <comment ref="A52" authorId="0" shapeId="0" xr:uid="{89D3132D-45DF-4C22-B86B-2DED21DE1180}">
      <text>
        <r>
          <rPr>
            <sz val="11"/>
            <color theme="1"/>
            <rFont val="Calibri"/>
            <family val="2"/>
            <scheme val="minor"/>
          </rPr>
          <t xml:space="preserve">Leverantören kan förbättra sina uppgifter under detaljprojekteringen. Leverantörerna har åtagit sig att minska den beräknade klimatpåverkan för konceptförskolan under avtalstid, inköpscentralen kommer att uppdatera uppgifterna minst en gång per år. Se mer detaljerad information i slutrapport konceptförskolornas klimatpåverkan under stöddokument. </t>
        </r>
      </text>
    </comment>
    <comment ref="B52" authorId="0" shapeId="0" xr:uid="{8346CF27-61FB-4B16-8F9C-60847AF6EB30}">
      <text>
        <r>
          <rPr>
            <sz val="9"/>
            <color indexed="81"/>
            <rFont val="Tahoma"/>
            <family val="2"/>
          </rPr>
          <t xml:space="preserve">mål för minskning 2022 saknas.
</t>
        </r>
      </text>
    </comment>
    <comment ref="C52" authorId="0" shapeId="0" xr:uid="{E1A71B06-0C19-47AE-A57F-A2034F264D3C}">
      <text>
        <r>
          <rPr>
            <sz val="9"/>
            <color indexed="81"/>
            <rFont val="Tahoma"/>
            <family val="2"/>
          </rPr>
          <t xml:space="preserve">mål att minska med 2% 2022.
</t>
        </r>
      </text>
    </comment>
    <comment ref="D52" authorId="0" shapeId="0" xr:uid="{D378E94B-462A-4E6A-B4A9-6AA53CBDC7E8}">
      <text>
        <r>
          <rPr>
            <sz val="9"/>
            <color indexed="81"/>
            <rFont val="Tahoma"/>
            <family val="2"/>
          </rPr>
          <t>mål att minska med 10% 2022. I kommande projekt kommer klimatförbättrad betong att ses över för att minska klimatpåverkan från konceptförskolorna. Dialog har hafts med Swerock som erbjuder klimatförbättradbetong, där ECO1 skulle kunna vara ett första steg som innebär ca 10 % klimatförbättring. Mål: 
1. Minskad klimatpåverkan från använd betong med minst 10 %. Det långsiktiga målet innebär ännu högre grad av klimatförbättring, där ECO 2 och 3 kan komma att bli intressant.
2. Utreda minst tre alternativa produkter med en hög klimatbelastning ur ett klimatpåverkansperspektiv, som ska minska klimatpåverkan från dessa produktgrupper med minst 5–10 %.</t>
        </r>
      </text>
    </comment>
    <comment ref="E52" authorId="0" shapeId="0" xr:uid="{34926A78-534C-404B-9FAA-D190B0905FE5}">
      <text>
        <r>
          <rPr>
            <sz val="9"/>
            <color indexed="81"/>
            <rFont val="Tahoma"/>
            <family val="2"/>
          </rPr>
          <t>Uppdaterat värde, minskning med 20% enligt mälsättning för 2022. Minskat från 297900 till 239379 kg CO2e
Mål 2022 uppfyllt.</t>
        </r>
      </text>
    </comment>
    <comment ref="F52" authorId="0" shapeId="0" xr:uid="{A49993BD-64E7-49B2-9832-AD6FC2C7F636}">
      <text>
        <r>
          <rPr>
            <sz val="9"/>
            <color indexed="81"/>
            <rFont val="Tahoma"/>
            <family val="2"/>
          </rPr>
          <t xml:space="preserve">Mål att minska med 5% 2022.
</t>
        </r>
      </text>
    </comment>
  </commentList>
</comments>
</file>

<file path=xl/sharedStrings.xml><?xml version="1.0" encoding="utf-8"?>
<sst xmlns="http://schemas.openxmlformats.org/spreadsheetml/2006/main" count="189" uniqueCount="171">
  <si>
    <t>Konceptförskolor inom koncepttyp C</t>
  </si>
  <si>
    <t>Förskolebyggnader i två plan för ca 80-120 barn</t>
  </si>
  <si>
    <t>Utvärdering baserad på 108 barn och 21 personal</t>
  </si>
  <si>
    <t>3 enheter med möjlighet till 6 till 9 barngrupper (baser)</t>
  </si>
  <si>
    <t>Brixly</t>
  </si>
  <si>
    <t>JSB</t>
  </si>
  <si>
    <t>Peab</t>
  </si>
  <si>
    <t>Sjötorpshus</t>
  </si>
  <si>
    <t>Skanska</t>
  </si>
  <si>
    <t>Fasta priser koncept C inkl. standardgrund</t>
  </si>
  <si>
    <t>södra Sverige - del Stormalmö</t>
  </si>
  <si>
    <t>södra Sverige - del övriga södra Sverige</t>
  </si>
  <si>
    <t>västra Sverige - del Storgöteborg</t>
  </si>
  <si>
    <t>västra Sverige - del övriga västra Sverige</t>
  </si>
  <si>
    <t>mellersta Sverige - del Storstockholm</t>
  </si>
  <si>
    <t>mellersta Sverige - del övriga mellersta Sverige</t>
  </si>
  <si>
    <t>norra Sverige - del Norrlandskusten</t>
  </si>
  <si>
    <t>norra Sverige - del övriga norra Sverige</t>
  </si>
  <si>
    <t>Prissatta tillval/optioner</t>
  </si>
  <si>
    <t>Avgående om mottagningskök</t>
  </si>
  <si>
    <t>Avfallskvarn i storkök</t>
  </si>
  <si>
    <t>Stekbord/kombibord i storkök</t>
  </si>
  <si>
    <t xml:space="preserve">Tillkommande om högfartshiss </t>
  </si>
  <si>
    <t>Fasad av träpanel</t>
  </si>
  <si>
    <t>Ingår i pris</t>
  </si>
  <si>
    <t>Fasad av fibercementskivor</t>
  </si>
  <si>
    <t>Utbyte av golv i icke våtrum till linoleum</t>
  </si>
  <si>
    <t>Fast solavskärmning Fasad 1</t>
  </si>
  <si>
    <t>Fast solavskärmning Fasad 2</t>
  </si>
  <si>
    <t>Fast solavskärmning Fasad 3</t>
  </si>
  <si>
    <t>Fast solavskärmning Fasad 4</t>
  </si>
  <si>
    <t>Golvvärme</t>
  </si>
  <si>
    <t>I det fasta priset ingår bl.a. :</t>
  </si>
  <si>
    <t>Standardgrund (grund ovan packad markbädd), anslutning till fettavskiljare (själva fettavskiljaren ingår ej), kanalisation för IT och larminstallationer</t>
  </si>
  <si>
    <t>I det fasta priset ingår inte exempelvis:</t>
  </si>
  <si>
    <t>Avfallsbyggnad, andra komplementbyggnader, förberedande markarbeten, gård och lekutrustning, lös inredning, larm, passagessystem, IT-kablage och uttag</t>
  </si>
  <si>
    <t>För detaljer för vad som ingår i det fasta priset se bilaga 03 - Prisbilaga</t>
  </si>
  <si>
    <t>Övriga uppgifter</t>
  </si>
  <si>
    <t>BTA</t>
  </si>
  <si>
    <t>BYA</t>
  </si>
  <si>
    <t>809,9  inkl. takutsprång</t>
  </si>
  <si>
    <t>BRA</t>
  </si>
  <si>
    <t>Pedagogisk yta</t>
  </si>
  <si>
    <t>Barnyta</t>
  </si>
  <si>
    <t>Verksamhetsyta</t>
  </si>
  <si>
    <t>Längsta mått (längd)</t>
  </si>
  <si>
    <t xml:space="preserve">Största bredd </t>
  </si>
  <si>
    <t>Byggnadshöjd</t>
  </si>
  <si>
    <t>Nockhöjd</t>
  </si>
  <si>
    <t>Totalhöjd</t>
  </si>
  <si>
    <t>Våningshöjd</t>
  </si>
  <si>
    <t>Rumshöjd</t>
  </si>
  <si>
    <t>2,700-5,700</t>
  </si>
  <si>
    <t>Sockelhöjd</t>
  </si>
  <si>
    <t>0,3/0,1</t>
  </si>
  <si>
    <t>Stomsystem</t>
  </si>
  <si>
    <t>Trä, Betongbjkl, stål</t>
  </si>
  <si>
    <t>KL-trä</t>
  </si>
  <si>
    <t>Regelväggar i trä och bjälklag av KL-trä</t>
  </si>
  <si>
    <t>Trästomme</t>
  </si>
  <si>
    <t>Trä/ stål/ hdf</t>
  </si>
  <si>
    <t>Grundsystem</t>
  </si>
  <si>
    <t>Betongplatta på mark</t>
  </si>
  <si>
    <t>Betongplatta på mark med förhöjd sockel</t>
  </si>
  <si>
    <t>Betongplatta på mark + fund.</t>
  </si>
  <si>
    <t>Uppvärminingssystem (och kort om styrning)</t>
  </si>
  <si>
    <t xml:space="preserve">Fastigheten är utrustad med golvvärme som värms via FJVX och framledningstempen   styrs av en utomhuskompenserad kurva, innomhusklimatet styrs via rumsgivare. </t>
  </si>
  <si>
    <t xml:space="preserve">Fjärrvärme, växlad, med utomhustemperaturkompenserade kurvor för respektive system. 
• Golvvärme i alla utrymmen där barn vistas, 1 rum = 1 zon med styrning via fördelare och rumsgivare.
• Radiatorer i övriga utrymmen.
• Uppvärmd tilluft med hög återvinningsverkningsgrad i alla utrymmen.	
</t>
  </si>
  <si>
    <t xml:space="preserve">fjärrvärme, utetemperaturkompenserad framledningstemperatur för VS-system </t>
  </si>
  <si>
    <t>Fjärrvärme med Vattenburen golvvärme, prognosstyrning.                   Kan även erbjuda Bergvärme mot tillägg om beställarna önskar.</t>
  </si>
  <si>
    <t>Golvvärme, rumsgivare</t>
  </si>
  <si>
    <t>Ventilationssystem (antal aggregat, fabrikat, återvinning, styrning (CAV/VAV)</t>
  </si>
  <si>
    <t>1st aggregat med roterande värmeväxlare Fläkt Woods.Temperaturverkningsgrad 85%.CAV i förskolelokaler, Torg förses med VAV. Kök ventileras med separat takfläkt , tilluft kompenseras via spjällstyrning.</t>
  </si>
  <si>
    <r>
      <t xml:space="preserve">2 st LA (FTX)
</t>
    </r>
    <r>
      <rPr>
        <sz val="11"/>
        <color theme="1"/>
        <rFont val="Calibri"/>
        <family val="2"/>
        <scheme val="minor"/>
      </rPr>
      <t>• LA01 - allmänventilation, betjänar enheter + admin.
   o Fabrikat: IV Produkt
   o Återvinning: Roterande värmeväxlare
   o Styrning: VAV, luftkvalitet-, alt. närvarostyrning
• LA02 - köksventilation, betjänar kök + ateljé.
   o Fabrikat: IV Produkt
   o Återvinning: Batterivärmeväxlare
   o Styrning: Drifttidsstyrning, förregling mot köksutrustning.</t>
    </r>
  </si>
  <si>
    <t>4 st aggregat med roterande VVX, fabrikat IV-produkt. 3 aggregat för avdelningar och administration styrs för CAV. Aggregat för storkök utförs med VAV, kåpor forceras via tryckknapp.</t>
  </si>
  <si>
    <t xml:space="preserve">2 st luftb.aggregat LB01 och LB02 från Swegon. LB01 betjänar avdelningar och Personaldel medan LB02 betjänar storkök och matsal. Årstemperaturverkningsgraden för LB01 är 85,1% och för  LB02 är 84,3%.
De nio stora rummen i baserna, ateljé/verkstad, matsalen samt personalrummet har variabelt luftflöde, så kallat VAV-system. Övriga rum i byggnaden har konstant ventilationsflöde, sk CAV-system. 
</t>
  </si>
  <si>
    <t>2 aggr. , ej upphandlat, CAV, webbaserad pc system</t>
  </si>
  <si>
    <t>Värmeförlusttal enligt förutsättningarna i upphandlingen (W/m2Atemp)</t>
  </si>
  <si>
    <t>18.6</t>
  </si>
  <si>
    <t>Årsenergiförbrukning/primärenergital enligt förutsättningarna i upphandlingen (Enköping) (kWh/m2Atemp år)</t>
  </si>
  <si>
    <t xml:space="preserve"> 54.5 
(Primärenergital)
Specifik energianvändning 47.2</t>
  </si>
  <si>
    <t>Fasadmaterial som finns prissatta</t>
  </si>
  <si>
    <t>Träpanel ingår (Fibercementskivor tillval)</t>
  </si>
  <si>
    <t>Träpanel</t>
  </si>
  <si>
    <t>Målad finsågad granpanel 22 mm</t>
  </si>
  <si>
    <t>Träpanel &amp; fibercementskivor</t>
  </si>
  <si>
    <t>Andra alternativa fasadmaterial som kan erbjudas</t>
  </si>
  <si>
    <t xml:space="preserve">Tillval: Tegel </t>
  </si>
  <si>
    <t>Fibercementskivor
Tegel
Puts
Plåt</t>
  </si>
  <si>
    <t>Fasadskivor</t>
  </si>
  <si>
    <t>Kebonypanel, puts, tegel, liggande träpanel, fibercementskivor mm</t>
  </si>
  <si>
    <t>Väldigt många</t>
  </si>
  <si>
    <t>Takbeklädnad som ingår</t>
  </si>
  <si>
    <t>Papptak</t>
  </si>
  <si>
    <t>Papp</t>
  </si>
  <si>
    <t>Betongtakpannor</t>
  </si>
  <si>
    <t>Alternativa takbeklädnader som kan erbjudas</t>
  </si>
  <si>
    <t>Tillval: Bandtäckt plåt</t>
  </si>
  <si>
    <t>Plåt
Taktegel
Sedum</t>
  </si>
  <si>
    <t>Plåt</t>
  </si>
  <si>
    <t>Plåttak, papptak, sedumtak, övrigt enligt önskemål från beställare</t>
  </si>
  <si>
    <t>Plåt, Tegel och Sedum</t>
  </si>
  <si>
    <t>Takformer och taklutningar som ingår</t>
  </si>
  <si>
    <t>Pulpettak 6 till 12 graders lutning</t>
  </si>
  <si>
    <r>
      <t>Sadeltak 20</t>
    </r>
    <r>
      <rPr>
        <vertAlign val="superscript"/>
        <sz val="11"/>
        <color theme="1"/>
        <rFont val="Calibri"/>
        <family val="2"/>
        <scheme val="minor"/>
      </rPr>
      <t xml:space="preserve">0 </t>
    </r>
    <r>
      <rPr>
        <sz val="11"/>
        <color theme="1"/>
        <rFont val="Calibri"/>
        <family val="2"/>
        <scheme val="minor"/>
      </rPr>
      <t>lutning
Loftgångar ingår</t>
    </r>
  </si>
  <si>
    <r>
      <t>Sadeltak 14</t>
    </r>
    <r>
      <rPr>
        <sz val="11"/>
        <color theme="1"/>
        <rFont val="Calibri"/>
        <family val="2"/>
      </rPr>
      <t>°</t>
    </r>
    <r>
      <rPr>
        <sz val="11"/>
        <color theme="1"/>
        <rFont val="Calibri"/>
        <family val="2"/>
        <scheme val="minor"/>
      </rPr>
      <t xml:space="preserve">         Skärmtak sadeltak 22°</t>
    </r>
  </si>
  <si>
    <t xml:space="preserve">Sadeltak </t>
  </si>
  <si>
    <t>Enl. sektion</t>
  </si>
  <si>
    <t>Takformer och taklutningar som kan erbjudas</t>
  </si>
  <si>
    <t>Tillval: Sadeltak 6-35 graders lutning</t>
  </si>
  <si>
    <t>-</t>
  </si>
  <si>
    <t>Tillval</t>
  </si>
  <si>
    <t xml:space="preserve">Sadeltak med annan taklutning, pulpettak med flackare taklutning samt även platt tak 4 grader vid papptak, enligt önskemål från beställaren. </t>
  </si>
  <si>
    <t>De mesta</t>
  </si>
  <si>
    <t>Fönster - fabrikat och material/beklädnad</t>
  </si>
  <si>
    <t>Fabrikat Nordan, Mtrl Trä/Aluminium</t>
  </si>
  <si>
    <t xml:space="preserve">Aluminium klädda träfönster
Harmoni Alu inåtgående 2+1
Vitmålat på insida, Ral 7004 utvändigt aluminium
2+1 2xenergi+ argon+VK
U-värde 0,9
</t>
  </si>
  <si>
    <t>Elitfönster</t>
  </si>
  <si>
    <t>Trarydsfönster, aluminiumbeklädd utsida</t>
  </si>
  <si>
    <t>Ej upphandlat, trä/ alu</t>
  </si>
  <si>
    <t>Inredning som ingår i priset (exemeplvis lekkojor, viss inredning etc)</t>
  </si>
  <si>
    <t>Detta framgår av planritningar</t>
  </si>
  <si>
    <t xml:space="preserve">BASENHET
Pentry enligt uppställning 
Förvaringshyllor enl. uppställning
Madrassförvaring enl. uppställning
Bokhylla / Sittbänk enl. uppställning
KAPPRUM/ LEKTORG
Klädförvaring enl. uppställning
Lekstruktur enl. uppställning
GROVENTRÉ
Skohylla enl. uppställning
(Utv. sittbänk mot fasad)
GEMENSAM YTA (Ateljé / Verkstad / Matsal)
Pentry enl. uppställning,  Ugn, Textil/ Vikvägg
PAUSRUM
Pentry enl. uppställning
</t>
  </si>
  <si>
    <t>Pentry, gradäng, utrustning i WC/RWC, sittnisch</t>
  </si>
  <si>
    <t>Inredning ingår enligt kravspecifikation, stora möjligheter till lokala anpassningar och verksamhetsanpassade val finns</t>
  </si>
  <si>
    <t xml:space="preserve">Enl. ritning verksamhetsplan </t>
  </si>
  <si>
    <t xml:space="preserve">Ev. övrigt som ingår i priset (tex något som ej var kravställt men som ingår ) </t>
  </si>
  <si>
    <t>Golvvärme i samtliga ytor för vistelsezon</t>
  </si>
  <si>
    <t>Valfri komposition erbjuder en flexibilbel anpassning till tomt. Länk upp till 4m ingår. Golvvärme</t>
  </si>
  <si>
    <t>Stor flexibilitet, en grundkonstruktion med förhöjd sockel, närvarostyrd ventilation, invändig trappa med glasväggar mellan golv &amp; tak på plan 2 runt bjälklagsöppningen för invändig trappa. Golvvärme</t>
  </si>
  <si>
    <t>Enl. ritning verksamhetsplan . Golvvärme</t>
  </si>
  <si>
    <t xml:space="preserve">Leveranstid vid goda förutsättnignar. Avser tid från erhållet bygglov. </t>
  </si>
  <si>
    <t>14 månader</t>
  </si>
  <si>
    <t>18 månander</t>
  </si>
  <si>
    <t>12 månader.</t>
  </si>
  <si>
    <t>9 mån.ader</t>
  </si>
  <si>
    <t>Kontaktperson hos leverantören för kommuner/kommunala bolag  vid frågor kring förskolorna</t>
  </si>
  <si>
    <t xml:space="preserve">Peter Axelsson
peter.axelsson@jsb.se
0739-10 00 86
</t>
  </si>
  <si>
    <t>Olika beroende på ort. 
Se länk nedan.</t>
  </si>
  <si>
    <t xml:space="preserve">Robert Arconge 
robert.arconge@sjotorpshus.se
076-946 06 85 </t>
  </si>
  <si>
    <t>Nicklas Hagervall
nicklas.hagervall@skanska.se
010-449 33 44</t>
  </si>
  <si>
    <t>Länk till planlösning och fasad på SKL Kommentus hemsida</t>
  </si>
  <si>
    <t>https://www.sklkommentus.se/globalassets/inkopscentral/ramavtal/filer-och-block/forskolebyggnader/bilder-o-ritningar/brixly-koncept-c.pdf</t>
  </si>
  <si>
    <t>https://www.sklkommentus.se/globalassets/inkopscentral/ramavtal/filer-och-block/forskolebyggnader/bilder-o-ritningar/jsb-koncept-c.pdf</t>
  </si>
  <si>
    <t>https://www.sklkommentus.se/globalassets/inkopscentral/ramavtal/filer-och-block/forskolebyggnader/bilder-o-ritningar/peab-koncept-c.pdf</t>
  </si>
  <si>
    <t>https://www.sklkommentus.se/globalassets/inkopscentral/ramavtal/filer-och-block/forskolebyggnader/bilder-o-ritningar/sjotorpshus-koncept-c.pdf</t>
  </si>
  <si>
    <t>https://www.sklkommentus.se/globalassets/inkopscentral/ramavtal/filer-och-block/forskolebyggnader/bilder-o-ritningar/skanska-koncept-c.pdf</t>
  </si>
  <si>
    <t xml:space="preserve">   </t>
  </si>
  <si>
    <t>Länk till hemsida med mer information och ritningar på byggnaden</t>
  </si>
  <si>
    <t>https://forskola.brixly.se/</t>
  </si>
  <si>
    <t xml:space="preserve">https://jsb.se/tallen </t>
  </si>
  <si>
    <t>https://peab.se/produkter/entreprenad/flexibla-forskolekoncept-med-barnet-i-fokus/</t>
  </si>
  <si>
    <t>https://www.sjotorpshus.se/sida.php?sida=112&amp;rubrik=Ramavtal+f%C3%B6rskolor</t>
  </si>
  <si>
    <t>https://www.skanska.se/forskolor</t>
  </si>
  <si>
    <t xml:space="preserve">        </t>
  </si>
  <si>
    <t>Samtliga koncept har exempelvis:</t>
  </si>
  <si>
    <t>Närvarostyrd LED-belysning (undantag för närvarostyrning på vissa utrymmen)</t>
  </si>
  <si>
    <t>Tomrör och annan förberedelse för IT-installationer och larminstallationer</t>
  </si>
  <si>
    <t>Val av golvbeklädnad där pris finns på för icke våtrum PVC-fri plastmatta och linoleum. Andra valfria golvmaterial kan köpas.</t>
  </si>
  <si>
    <t xml:space="preserve">Samtliga öppningsbara fönster har Kip-dreh beslag eller beslag med motsvarande funktion </t>
  </si>
  <si>
    <t>För detaljerad information: Se kravställning i förfrågningsunderlag samt ramavtalsleverantörernas uppgifter via sin hemsida enligt länk ovan.</t>
  </si>
  <si>
    <t>Anders Johansson 
anders.h.johansson@brixly.se
0725-98 52 30</t>
  </si>
  <si>
    <t>Ingår</t>
  </si>
  <si>
    <t>Ramavtal förskolebyggnader Adda Inköpscentral</t>
  </si>
  <si>
    <t>Ändringsdatum</t>
  </si>
  <si>
    <t>Vad har ändrats?</t>
  </si>
  <si>
    <t>Ny ramavtalsleverantör efter överlåtelse från Flexator till Adapteo AB</t>
  </si>
  <si>
    <t>Prisjustering Sjötorpshus - påslag 9,610%</t>
  </si>
  <si>
    <t>Klimatpåverkan (kg CO2e) - leverantörens beräknade klimatpåverkan för konceptförskolan under byggskedet. Att nyttja som komplement till information om byggnadens energiförbrukning under driftskedet. Leverantörernas uppgifter i denna sammanställning är delvis baserade på schablondata. För att inte felaktigt exkludera relevanta leverantörer bör utvärdering ske med marginal på angivna värden och kravnivån bör verifieras med leverantören innan kontrakt tecknas.</t>
  </si>
  <si>
    <t>Uppdaterad klimatdata "Klimatpåverkan (kg CO2e)"</t>
  </si>
  <si>
    <t>Indexering för år 2024. Procentuell höjning med 3,76%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</si>
</sst>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11" x14ac:knownFonts="1">
    <font>
      <sz val="11"/>
      <color theme="1"/>
      <name val="Calibri"/>
      <family val="2"/>
      <scheme val="minor"/>
    </font>
    <font>
      <b/>
      <sz val="11"/>
      <color theme="1"/>
      <name val="Calibri"/>
      <family val="2"/>
      <scheme val="minor"/>
    </font>
    <font>
      <sz val="11"/>
      <color rgb="FF000000"/>
      <name val="Calibri"/>
      <family val="2"/>
    </font>
    <font>
      <sz val="11"/>
      <color theme="1"/>
      <name val="Calibri"/>
      <family val="2"/>
      <scheme val="minor"/>
    </font>
    <font>
      <sz val="11"/>
      <color theme="1"/>
      <name val="Calibri"/>
      <family val="2"/>
    </font>
    <font>
      <vertAlign val="superscript"/>
      <sz val="11"/>
      <color theme="1"/>
      <name val="Calibri"/>
      <family val="2"/>
      <scheme val="minor"/>
    </font>
    <font>
      <u/>
      <sz val="11"/>
      <color theme="10"/>
      <name val="Calibri"/>
      <family val="2"/>
      <scheme val="minor"/>
    </font>
    <font>
      <b/>
      <u/>
      <sz val="11"/>
      <color theme="1"/>
      <name val="Calibri"/>
      <family val="2"/>
      <scheme val="minor"/>
    </font>
    <font>
      <b/>
      <sz val="11"/>
      <color rgb="FF000000"/>
      <name val="Calibri"/>
      <family val="2"/>
    </font>
    <font>
      <sz val="10"/>
      <color theme="1"/>
      <name val="Calibri"/>
      <family val="2"/>
      <scheme val="minor"/>
    </font>
    <font>
      <sz val="9"/>
      <color indexed="81"/>
      <name val="Tahoma"/>
      <family val="2"/>
    </font>
  </fonts>
  <fills count="4">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s>
  <cellStyleXfs count="3">
    <xf numFmtId="0" fontId="0" fillId="0" borderId="0"/>
    <xf numFmtId="43" fontId="3" fillId="0" borderId="0" applyFont="0" applyFill="0" applyBorder="0" applyAlignment="0" applyProtection="0"/>
    <xf numFmtId="0" fontId="6" fillId="0" borderId="0" applyNumberFormat="0" applyFill="0" applyBorder="0" applyAlignment="0" applyProtection="0"/>
  </cellStyleXfs>
  <cellXfs count="60">
    <xf numFmtId="0" fontId="0" fillId="0" borderId="0" xfId="0"/>
    <xf numFmtId="0" fontId="0" fillId="0" borderId="0" xfId="0" applyAlignment="1">
      <alignment wrapText="1"/>
    </xf>
    <xf numFmtId="0" fontId="2" fillId="0" borderId="0" xfId="0" applyFont="1" applyAlignment="1">
      <alignment vertical="center"/>
    </xf>
    <xf numFmtId="0" fontId="2" fillId="0" borderId="0" xfId="0" applyFont="1" applyAlignment="1">
      <alignment vertical="center" wrapText="1"/>
    </xf>
    <xf numFmtId="0" fontId="1" fillId="0" borderId="0" xfId="0" applyFont="1"/>
    <xf numFmtId="0" fontId="7" fillId="0" borderId="0" xfId="0" applyFont="1"/>
    <xf numFmtId="0" fontId="1" fillId="0" borderId="1" xfId="0" applyFont="1" applyBorder="1" applyAlignment="1">
      <alignment wrapText="1"/>
    </xf>
    <xf numFmtId="3" fontId="0" fillId="0" borderId="1" xfId="0" applyNumberFormat="1" applyBorder="1" applyAlignment="1">
      <alignment horizontal="right"/>
    </xf>
    <xf numFmtId="3" fontId="0" fillId="0" borderId="0" xfId="0" applyNumberFormat="1"/>
    <xf numFmtId="0" fontId="0" fillId="0" borderId="1" xfId="0" applyBorder="1"/>
    <xf numFmtId="0" fontId="0" fillId="0" borderId="1" xfId="0" applyBorder="1" applyAlignment="1">
      <alignment wrapText="1"/>
    </xf>
    <xf numFmtId="0" fontId="1" fillId="2" borderId="1" xfId="0" applyFont="1" applyFill="1" applyBorder="1" applyAlignment="1">
      <alignment wrapText="1"/>
    </xf>
    <xf numFmtId="3" fontId="0" fillId="2" borderId="1" xfId="0" applyNumberFormat="1" applyFill="1" applyBorder="1"/>
    <xf numFmtId="3" fontId="0" fillId="2" borderId="1" xfId="0" applyNumberFormat="1" applyFill="1" applyBorder="1" applyAlignment="1">
      <alignment horizontal="right"/>
    </xf>
    <xf numFmtId="2" fontId="0" fillId="2" borderId="1" xfId="0" applyNumberFormat="1" applyFill="1" applyBorder="1"/>
    <xf numFmtId="0" fontId="0" fillId="2" borderId="1" xfId="0" applyFill="1" applyBorder="1" applyAlignment="1">
      <alignment wrapText="1"/>
    </xf>
    <xf numFmtId="164" fontId="0" fillId="2" borderId="1" xfId="0" applyNumberFormat="1" applyFill="1" applyBorder="1"/>
    <xf numFmtId="3" fontId="0" fillId="0" borderId="0" xfId="0" applyNumberFormat="1" applyAlignment="1">
      <alignment horizontal="right"/>
    </xf>
    <xf numFmtId="165" fontId="0" fillId="0" borderId="1" xfId="1" applyNumberFormat="1" applyFont="1" applyFill="1" applyBorder="1" applyAlignment="1">
      <alignment horizontal="right"/>
    </xf>
    <xf numFmtId="0" fontId="0" fillId="0" borderId="1" xfId="0" applyBorder="1" applyAlignment="1">
      <alignment horizontal="right" wrapText="1"/>
    </xf>
    <xf numFmtId="0" fontId="0" fillId="0" borderId="1" xfId="0" applyBorder="1" applyAlignment="1">
      <alignment horizontal="left" vertical="top" wrapText="1"/>
    </xf>
    <xf numFmtId="0" fontId="0" fillId="0" borderId="1" xfId="0" applyBorder="1" applyAlignment="1">
      <alignment horizontal="right" vertical="top" wrapText="1"/>
    </xf>
    <xf numFmtId="0" fontId="0" fillId="2" borderId="1" xfId="0" applyFill="1" applyBorder="1" applyAlignment="1">
      <alignment horizontal="left" vertical="top" wrapText="1"/>
    </xf>
    <xf numFmtId="0" fontId="2" fillId="0" borderId="1" xfId="0" applyFont="1" applyBorder="1" applyAlignment="1">
      <alignment horizontal="left" vertical="top" wrapText="1"/>
    </xf>
    <xf numFmtId="0" fontId="0" fillId="2" borderId="1" xfId="0" applyFill="1" applyBorder="1" applyAlignment="1">
      <alignment horizontal="right" vertical="top" wrapText="1"/>
    </xf>
    <xf numFmtId="0" fontId="0" fillId="0" borderId="1" xfId="0" applyBorder="1" applyAlignment="1">
      <alignment horizontal="right" vertical="top"/>
    </xf>
    <xf numFmtId="0" fontId="8" fillId="0" borderId="1" xfId="0" applyFont="1" applyBorder="1" applyAlignment="1">
      <alignment horizontal="left" vertical="top" wrapText="1"/>
    </xf>
    <xf numFmtId="164" fontId="0" fillId="2" borderId="2" xfId="0" applyNumberFormat="1" applyFill="1" applyBorder="1"/>
    <xf numFmtId="165" fontId="0" fillId="0" borderId="2" xfId="1" applyNumberFormat="1" applyFont="1" applyFill="1" applyBorder="1"/>
    <xf numFmtId="0" fontId="0" fillId="2" borderId="2" xfId="0" applyFill="1" applyBorder="1" applyAlignment="1">
      <alignment wrapText="1"/>
    </xf>
    <xf numFmtId="0" fontId="0" fillId="0" borderId="2" xfId="0" applyBorder="1" applyAlignment="1">
      <alignment wrapText="1"/>
    </xf>
    <xf numFmtId="165" fontId="0" fillId="0" borderId="0" xfId="1" applyNumberFormat="1" applyFont="1" applyFill="1" applyBorder="1"/>
    <xf numFmtId="164" fontId="0" fillId="0" borderId="0" xfId="0" applyNumberFormat="1"/>
    <xf numFmtId="0" fontId="9" fillId="0" borderId="1" xfId="0" applyFont="1" applyBorder="1" applyAlignment="1">
      <alignment horizontal="left" vertical="top" wrapText="1"/>
    </xf>
    <xf numFmtId="2" fontId="0" fillId="2" borderId="1" xfId="0" applyNumberFormat="1" applyFill="1" applyBorder="1" applyAlignment="1">
      <alignment horizontal="right" vertical="top"/>
    </xf>
    <xf numFmtId="2" fontId="0" fillId="2" borderId="1" xfId="0" applyNumberFormat="1" applyFill="1" applyBorder="1" applyAlignment="1">
      <alignment horizontal="right" vertical="top" wrapText="1"/>
    </xf>
    <xf numFmtId="1" fontId="0" fillId="2" borderId="1" xfId="0" applyNumberFormat="1" applyFill="1" applyBorder="1"/>
    <xf numFmtId="1" fontId="0" fillId="0" borderId="1" xfId="0" applyNumberFormat="1" applyBorder="1"/>
    <xf numFmtId="1" fontId="0" fillId="2" borderId="1" xfId="0" applyNumberFormat="1" applyFill="1" applyBorder="1" applyAlignment="1">
      <alignment wrapText="1"/>
    </xf>
    <xf numFmtId="1" fontId="0" fillId="0" borderId="1" xfId="0" applyNumberFormat="1" applyBorder="1" applyAlignment="1">
      <alignment wrapText="1"/>
    </xf>
    <xf numFmtId="1" fontId="0" fillId="0" borderId="1" xfId="1" applyNumberFormat="1" applyFont="1" applyFill="1" applyBorder="1" applyAlignment="1">
      <alignment horizontal="right"/>
    </xf>
    <xf numFmtId="165" fontId="0" fillId="0" borderId="3" xfId="1" applyNumberFormat="1" applyFont="1" applyFill="1" applyBorder="1"/>
    <xf numFmtId="0" fontId="0" fillId="0" borderId="3" xfId="0" applyBorder="1" applyAlignment="1">
      <alignment wrapText="1"/>
    </xf>
    <xf numFmtId="164" fontId="0" fillId="0" borderId="3" xfId="0" applyNumberFormat="1" applyBorder="1"/>
    <xf numFmtId="0" fontId="6" fillId="0" borderId="1" xfId="2" applyFill="1" applyBorder="1"/>
    <xf numFmtId="0" fontId="6" fillId="2" borderId="1" xfId="2" applyFill="1" applyBorder="1"/>
    <xf numFmtId="0" fontId="6" fillId="2" borderId="1" xfId="2" applyFill="1" applyBorder="1" applyAlignment="1"/>
    <xf numFmtId="3" fontId="0" fillId="2" borderId="1" xfId="0" applyNumberFormat="1" applyFill="1" applyBorder="1" applyAlignment="1">
      <alignment horizontal="left" vertical="top" wrapText="1"/>
    </xf>
    <xf numFmtId="3" fontId="0" fillId="0" borderId="1" xfId="0" applyNumberFormat="1" applyBorder="1" applyAlignment="1">
      <alignment horizontal="left" vertical="top" wrapText="1"/>
    </xf>
    <xf numFmtId="0" fontId="1" fillId="3" borderId="4" xfId="0" applyFont="1" applyFill="1" applyBorder="1" applyAlignment="1">
      <alignment horizontal="left" vertical="top"/>
    </xf>
    <xf numFmtId="0" fontId="1" fillId="3" borderId="5" xfId="0" applyFont="1" applyFill="1" applyBorder="1" applyAlignment="1">
      <alignment horizontal="left" vertical="top"/>
    </xf>
    <xf numFmtId="0" fontId="0" fillId="0" borderId="6" xfId="0" applyBorder="1" applyAlignment="1">
      <alignment horizontal="left" vertical="top"/>
    </xf>
    <xf numFmtId="0" fontId="0" fillId="0" borderId="6" xfId="0" applyBorder="1" applyAlignment="1">
      <alignment vertical="top"/>
    </xf>
    <xf numFmtId="0" fontId="0" fillId="0" borderId="8" xfId="0" applyBorder="1" applyAlignment="1">
      <alignment vertical="top"/>
    </xf>
    <xf numFmtId="0" fontId="0" fillId="0" borderId="6" xfId="0" applyBorder="1" applyAlignment="1">
      <alignment horizontal="left"/>
    </xf>
    <xf numFmtId="0" fontId="0" fillId="0" borderId="7" xfId="0" applyBorder="1"/>
    <xf numFmtId="0" fontId="0" fillId="0" borderId="10" xfId="0" applyBorder="1"/>
    <xf numFmtId="0" fontId="0" fillId="0" borderId="11" xfId="0" applyBorder="1"/>
    <xf numFmtId="0" fontId="0" fillId="0" borderId="9" xfId="0" applyBorder="1"/>
    <xf numFmtId="0" fontId="0" fillId="0" borderId="10" xfId="0" applyBorder="1" applyAlignment="1">
      <alignment horizontal="left"/>
    </xf>
  </cellXfs>
  <cellStyles count="3">
    <cellStyle name="Hyperlänk" xfId="2" builtinId="8"/>
    <cellStyle name="Normal" xfId="0" builtinId="0"/>
    <cellStyle name="Tusent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jsb.se/tallen" TargetMode="External"/><Relationship Id="rId13" Type="http://schemas.openxmlformats.org/officeDocument/2006/relationships/comments" Target="../comments1.xml"/><Relationship Id="rId3" Type="http://schemas.openxmlformats.org/officeDocument/2006/relationships/hyperlink" Target="https://www.sklkommentus.se/globalassets/inkopscentral/ramavtal/filer-och-block/forskolebyggnader/bilder-o-ritningar/sjotorpshus-koncept-c.pdf" TargetMode="External"/><Relationship Id="rId7" Type="http://schemas.openxmlformats.org/officeDocument/2006/relationships/hyperlink" Target="https://www.skanska.se/forskolor" TargetMode="External"/><Relationship Id="rId12" Type="http://schemas.openxmlformats.org/officeDocument/2006/relationships/vmlDrawing" Target="../drawings/vmlDrawing1.vml"/><Relationship Id="rId2" Type="http://schemas.openxmlformats.org/officeDocument/2006/relationships/hyperlink" Target="https://www.sklkommentus.se/globalassets/inkopscentral/ramavtal/filer-och-block/forskolebyggnader/bilder-o-ritningar/peab-koncept-c.pdf" TargetMode="External"/><Relationship Id="rId1" Type="http://schemas.openxmlformats.org/officeDocument/2006/relationships/hyperlink" Target="https://www.sklkommentus.se/globalassets/inkopscentral/ramavtal/filer-och-block/forskolebyggnader/bilder-o-ritningar/jsb-koncept-c.pdf" TargetMode="External"/><Relationship Id="rId6" Type="http://schemas.openxmlformats.org/officeDocument/2006/relationships/hyperlink" Target="https://www.sjotorpshus.se/sida.php?sida=112&amp;rubrik=Ramavtal+f%C3%B6rskolor" TargetMode="External"/><Relationship Id="rId11" Type="http://schemas.openxmlformats.org/officeDocument/2006/relationships/printerSettings" Target="../printerSettings/printerSettings1.bin"/><Relationship Id="rId5" Type="http://schemas.openxmlformats.org/officeDocument/2006/relationships/hyperlink" Target="https://peab.se/produkter/entreprenad/flexibla-forskolekoncept-med-barnet-i-fokus/" TargetMode="External"/><Relationship Id="rId10" Type="http://schemas.openxmlformats.org/officeDocument/2006/relationships/hyperlink" Target="https://forskola.brixly.se/" TargetMode="External"/><Relationship Id="rId4" Type="http://schemas.openxmlformats.org/officeDocument/2006/relationships/hyperlink" Target="https://www.sklkommentus.se/globalassets/inkopscentral/ramavtal/filer-och-block/forskolebyggnader/bilder-o-ritningar/skanska-koncept-c.pdf" TargetMode="External"/><Relationship Id="rId9" Type="http://schemas.openxmlformats.org/officeDocument/2006/relationships/hyperlink" Target="https://www.sklkommentus.se/globalassets/inkopscentral/ramavtal/filer-och-block/forskolebyggnader/bilder-o-ritningar/brixly-koncept-c.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6"/>
  <sheetViews>
    <sheetView tabSelected="1" zoomScale="80" zoomScaleNormal="80" workbookViewId="0">
      <pane xSplit="1" ySplit="5" topLeftCell="B6" activePane="bottomRight" state="frozen"/>
      <selection pane="topRight" activeCell="A89" sqref="A89"/>
      <selection pane="bottomLeft" activeCell="A89" sqref="A89"/>
      <selection pane="bottomRight" activeCell="E29" sqref="E29"/>
    </sheetView>
  </sheetViews>
  <sheetFormatPr defaultColWidth="9.1796875" defaultRowHeight="14.5" x14ac:dyDescent="0.35"/>
  <cols>
    <col min="1" max="1" width="51.453125" customWidth="1"/>
    <col min="2" max="6" width="28.26953125" customWidth="1"/>
    <col min="7" max="7" width="20.81640625" customWidth="1"/>
    <col min="8" max="8" width="31.1796875" customWidth="1"/>
  </cols>
  <sheetData>
    <row r="1" spans="1:8" x14ac:dyDescent="0.35">
      <c r="A1" s="5" t="s">
        <v>0</v>
      </c>
      <c r="C1" s="4" t="s">
        <v>163</v>
      </c>
    </row>
    <row r="2" spans="1:8" x14ac:dyDescent="0.35">
      <c r="A2" t="s">
        <v>1</v>
      </c>
    </row>
    <row r="3" spans="1:8" x14ac:dyDescent="0.35">
      <c r="A3" t="s">
        <v>2</v>
      </c>
    </row>
    <row r="4" spans="1:8" x14ac:dyDescent="0.35">
      <c r="A4" t="s">
        <v>3</v>
      </c>
    </row>
    <row r="5" spans="1:8" ht="22.15" customHeight="1" x14ac:dyDescent="0.35">
      <c r="A5" s="3"/>
      <c r="B5" s="11" t="s">
        <v>4</v>
      </c>
      <c r="C5" s="6" t="s">
        <v>5</v>
      </c>
      <c r="D5" s="11" t="s">
        <v>6</v>
      </c>
      <c r="E5" s="6" t="s">
        <v>7</v>
      </c>
      <c r="F5" s="11" t="s">
        <v>8</v>
      </c>
    </row>
    <row r="6" spans="1:8" x14ac:dyDescent="0.35">
      <c r="A6" s="4" t="s">
        <v>9</v>
      </c>
      <c r="B6" s="4"/>
      <c r="D6" s="4"/>
      <c r="E6" s="4"/>
      <c r="F6" s="4"/>
      <c r="H6" s="8"/>
    </row>
    <row r="7" spans="1:8" x14ac:dyDescent="0.35">
      <c r="A7" t="s">
        <v>10</v>
      </c>
      <c r="B7" s="12"/>
      <c r="C7" s="7">
        <f>46700000*1.0376</f>
        <v>48455920</v>
      </c>
      <c r="D7" s="13">
        <f>43400824.848*1.0376</f>
        <v>45032695.862284802</v>
      </c>
      <c r="E7" s="7"/>
      <c r="F7" s="13">
        <f>30888087.039*1.0376</f>
        <v>32049479.111666404</v>
      </c>
      <c r="H7" s="8"/>
    </row>
    <row r="8" spans="1:8" x14ac:dyDescent="0.35">
      <c r="A8" t="s">
        <v>11</v>
      </c>
      <c r="B8" s="12"/>
      <c r="C8" s="7">
        <f>46700000*1.0376</f>
        <v>48455920</v>
      </c>
      <c r="D8" s="13">
        <f>43400824.848*1.0376</f>
        <v>45032695.862284802</v>
      </c>
      <c r="E8" s="7"/>
      <c r="F8" s="13">
        <f t="shared" ref="F8:F10" si="0">30888087.039*1.0376</f>
        <v>32049479.111666404</v>
      </c>
      <c r="H8" s="8"/>
    </row>
    <row r="9" spans="1:8" x14ac:dyDescent="0.35">
      <c r="A9" t="s">
        <v>12</v>
      </c>
      <c r="B9" s="12">
        <f>32971919*1.0376</f>
        <v>34211663.154400006</v>
      </c>
      <c r="C9" s="7"/>
      <c r="D9" s="13">
        <f>45430863.4296*1.0376</f>
        <v>47139063.894552961</v>
      </c>
      <c r="E9" s="7"/>
      <c r="F9" s="13">
        <f t="shared" si="0"/>
        <v>32049479.111666404</v>
      </c>
    </row>
    <row r="10" spans="1:8" x14ac:dyDescent="0.35">
      <c r="A10" t="s">
        <v>13</v>
      </c>
      <c r="B10" s="12">
        <f>31630775*1.0376</f>
        <v>32820092.140000004</v>
      </c>
      <c r="C10" s="7"/>
      <c r="D10" s="13">
        <f>45197525.6616*1.0376</f>
        <v>46896952.626476161</v>
      </c>
      <c r="E10" s="7"/>
      <c r="F10" s="13">
        <f t="shared" si="0"/>
        <v>32049479.111666404</v>
      </c>
    </row>
    <row r="11" spans="1:8" x14ac:dyDescent="0.35">
      <c r="A11" t="s">
        <v>14</v>
      </c>
      <c r="B11" s="12"/>
      <c r="C11" s="7"/>
      <c r="D11" s="13">
        <f>48044246.4312*1.0376</f>
        <v>49850710.097013123</v>
      </c>
      <c r="E11" s="7">
        <f>28817214*1.0376</f>
        <v>29900741.246400002</v>
      </c>
      <c r="F11" s="13">
        <f>33976312.39848*1.0376</f>
        <v>35253821.744662851</v>
      </c>
    </row>
    <row r="12" spans="1:8" x14ac:dyDescent="0.35">
      <c r="A12" t="s">
        <v>15</v>
      </c>
      <c r="B12" s="12"/>
      <c r="C12" s="7"/>
      <c r="D12" s="13">
        <f>46434215.832*1.0376</f>
        <v>48180142.347283207</v>
      </c>
      <c r="E12" s="7">
        <f>28292204*1.0376</f>
        <v>29355990.8704</v>
      </c>
      <c r="F12" s="13">
        <f>30888087.039*1.0376</f>
        <v>32049479.111666404</v>
      </c>
    </row>
    <row r="13" spans="1:8" x14ac:dyDescent="0.35">
      <c r="A13" t="s">
        <v>16</v>
      </c>
      <c r="B13" s="12"/>
      <c r="C13" s="7">
        <f>48500000*1.0376</f>
        <v>50323600.000000007</v>
      </c>
      <c r="D13" s="13">
        <f t="shared" ref="D13:D14" si="1">46434215.832*1.0376</f>
        <v>48180142.347283207</v>
      </c>
      <c r="E13" s="7"/>
      <c r="F13" s="13">
        <f>30888087.039*1.0376</f>
        <v>32049479.111666404</v>
      </c>
      <c r="H13" s="8"/>
    </row>
    <row r="14" spans="1:8" x14ac:dyDescent="0.35">
      <c r="A14" t="s">
        <v>17</v>
      </c>
      <c r="B14" s="12"/>
      <c r="C14" s="7">
        <f>49900000*1.0376</f>
        <v>51776240.000000007</v>
      </c>
      <c r="D14" s="13">
        <f t="shared" si="1"/>
        <v>48180142.347283207</v>
      </c>
      <c r="E14" s="7"/>
      <c r="F14" s="13">
        <f>33976312.39848*1.0376</f>
        <v>35253821.744662851</v>
      </c>
      <c r="H14" s="8"/>
    </row>
    <row r="15" spans="1:8" x14ac:dyDescent="0.35">
      <c r="A15" s="4" t="s">
        <v>18</v>
      </c>
      <c r="B15" s="12"/>
      <c r="C15" s="9"/>
      <c r="D15" s="13"/>
      <c r="E15" s="7"/>
      <c r="F15" s="13"/>
      <c r="H15" s="8"/>
    </row>
    <row r="16" spans="1:8" x14ac:dyDescent="0.35">
      <c r="A16" t="s">
        <v>19</v>
      </c>
      <c r="B16" s="12">
        <v>-138836</v>
      </c>
      <c r="C16" s="7">
        <v>-880000</v>
      </c>
      <c r="D16" s="13">
        <v>-105001.99560000001</v>
      </c>
      <c r="E16" s="7">
        <v>-93335</v>
      </c>
      <c r="F16" s="13">
        <v>-148169.48267999999</v>
      </c>
      <c r="H16" s="8"/>
    </row>
    <row r="17" spans="1:8" x14ac:dyDescent="0.35">
      <c r="A17" t="s">
        <v>20</v>
      </c>
      <c r="B17" s="12">
        <v>69718</v>
      </c>
      <c r="C17" s="7">
        <v>170000</v>
      </c>
      <c r="D17" s="13">
        <v>72918.052500000005</v>
      </c>
      <c r="E17" s="7">
        <v>23334</v>
      </c>
      <c r="F17" s="13">
        <v>49117.600164000003</v>
      </c>
      <c r="H17" s="8"/>
    </row>
    <row r="18" spans="1:8" x14ac:dyDescent="0.35">
      <c r="A18" t="s">
        <v>21</v>
      </c>
      <c r="B18" s="12">
        <v>157531</v>
      </c>
      <c r="C18" s="7">
        <v>70000</v>
      </c>
      <c r="D18" s="13">
        <v>156186.5773</v>
      </c>
      <c r="E18" s="7">
        <v>55418</v>
      </c>
      <c r="F18" s="13">
        <v>31267.260912000005</v>
      </c>
    </row>
    <row r="19" spans="1:8" x14ac:dyDescent="0.35">
      <c r="A19" t="s">
        <v>22</v>
      </c>
      <c r="B19" s="12">
        <v>318256</v>
      </c>
      <c r="C19" s="7">
        <v>260000</v>
      </c>
      <c r="D19" s="13">
        <v>233337.76800000001</v>
      </c>
      <c r="E19" s="7">
        <v>355840</v>
      </c>
      <c r="F19" s="13">
        <v>229837.70147999999</v>
      </c>
    </row>
    <row r="20" spans="1:8" x14ac:dyDescent="0.35">
      <c r="A20" t="s">
        <v>23</v>
      </c>
      <c r="B20" s="13" t="s">
        <v>24</v>
      </c>
      <c r="C20" s="7" t="s">
        <v>24</v>
      </c>
      <c r="D20" s="13" t="s">
        <v>24</v>
      </c>
      <c r="E20" s="7" t="s">
        <v>24</v>
      </c>
      <c r="F20" s="13" t="s">
        <v>24</v>
      </c>
    </row>
    <row r="21" spans="1:8" x14ac:dyDescent="0.35">
      <c r="A21" t="s">
        <v>25</v>
      </c>
      <c r="B21" s="12">
        <v>325706</v>
      </c>
      <c r="C21" s="7">
        <v>170000</v>
      </c>
      <c r="D21" s="13" t="s">
        <v>24</v>
      </c>
      <c r="E21" s="7">
        <v>373340</v>
      </c>
      <c r="F21" s="13">
        <v>473675.66904000007</v>
      </c>
    </row>
    <row r="22" spans="1:8" x14ac:dyDescent="0.35">
      <c r="A22" t="s">
        <v>26</v>
      </c>
      <c r="B22" s="12">
        <v>-112001</v>
      </c>
      <c r="C22" s="7">
        <v>-215000</v>
      </c>
      <c r="D22" s="13" t="s">
        <v>110</v>
      </c>
      <c r="E22" s="7">
        <v>0</v>
      </c>
      <c r="F22" s="13">
        <v>-191336.96976000001</v>
      </c>
      <c r="H22" s="8"/>
    </row>
    <row r="23" spans="1:8" x14ac:dyDescent="0.35">
      <c r="A23" t="s">
        <v>27</v>
      </c>
      <c r="B23" s="12">
        <v>187760</v>
      </c>
      <c r="C23" s="7">
        <v>65000</v>
      </c>
      <c r="D23" s="13">
        <v>88668.351840000003</v>
      </c>
      <c r="E23" s="7">
        <v>141363</v>
      </c>
      <c r="F23" s="13">
        <v>238004.52336000002</v>
      </c>
    </row>
    <row r="24" spans="1:8" x14ac:dyDescent="0.35">
      <c r="A24" t="s">
        <v>28</v>
      </c>
      <c r="B24" s="12">
        <v>101331</v>
      </c>
      <c r="C24" s="7">
        <v>56000</v>
      </c>
      <c r="D24" s="13">
        <v>35000.665200000003</v>
      </c>
      <c r="E24" s="7">
        <v>39667</v>
      </c>
      <c r="F24" s="13">
        <v>152836.23804</v>
      </c>
      <c r="H24" s="8"/>
    </row>
    <row r="25" spans="1:8" x14ac:dyDescent="0.35">
      <c r="A25" t="s">
        <v>29</v>
      </c>
      <c r="B25" s="12">
        <v>71528</v>
      </c>
      <c r="C25" s="7">
        <v>295000</v>
      </c>
      <c r="D25" s="13">
        <v>78168.152280000009</v>
      </c>
      <c r="E25" s="7">
        <v>141636</v>
      </c>
      <c r="F25" s="13">
        <v>201837.16932000002</v>
      </c>
    </row>
    <row r="26" spans="1:8" x14ac:dyDescent="0.35">
      <c r="A26" t="s">
        <v>30</v>
      </c>
      <c r="B26" s="12">
        <v>83449</v>
      </c>
      <c r="C26" s="7">
        <v>325000</v>
      </c>
      <c r="D26" s="13">
        <v>37334.042880000008</v>
      </c>
      <c r="E26" s="7">
        <v>31851</v>
      </c>
      <c r="F26" s="13">
        <v>128335.7724</v>
      </c>
    </row>
    <row r="27" spans="1:8" x14ac:dyDescent="0.35">
      <c r="A27" t="s">
        <v>31</v>
      </c>
      <c r="B27" s="12" t="s">
        <v>162</v>
      </c>
      <c r="C27" s="7" t="s">
        <v>24</v>
      </c>
      <c r="D27" s="13" t="s">
        <v>24</v>
      </c>
      <c r="E27" s="7" t="s">
        <v>24</v>
      </c>
      <c r="F27" s="13" t="s">
        <v>24</v>
      </c>
    </row>
    <row r="28" spans="1:8" x14ac:dyDescent="0.35">
      <c r="A28" t="s">
        <v>32</v>
      </c>
      <c r="B28" s="17"/>
      <c r="C28" s="17"/>
      <c r="D28" s="17"/>
      <c r="E28" s="17"/>
      <c r="F28" s="17"/>
    </row>
    <row r="29" spans="1:8" x14ac:dyDescent="0.35">
      <c r="A29" t="s">
        <v>33</v>
      </c>
      <c r="B29" s="17"/>
      <c r="C29" s="17"/>
      <c r="D29" s="17"/>
      <c r="E29" s="17"/>
      <c r="F29" s="17"/>
      <c r="H29" s="8"/>
    </row>
    <row r="30" spans="1:8" x14ac:dyDescent="0.35">
      <c r="A30" t="s">
        <v>34</v>
      </c>
    </row>
    <row r="31" spans="1:8" x14ac:dyDescent="0.35">
      <c r="A31" t="s">
        <v>35</v>
      </c>
    </row>
    <row r="32" spans="1:8" x14ac:dyDescent="0.35">
      <c r="A32" t="s">
        <v>36</v>
      </c>
      <c r="B32" s="32"/>
      <c r="C32" s="31"/>
      <c r="D32" s="1"/>
      <c r="E32" s="1"/>
      <c r="F32" s="1"/>
    </row>
    <row r="33" spans="1:6" x14ac:dyDescent="0.35">
      <c r="A33" s="26" t="s">
        <v>37</v>
      </c>
      <c r="B33" s="43"/>
      <c r="C33" s="41"/>
      <c r="D33" s="42"/>
      <c r="E33" s="42"/>
      <c r="F33" s="42"/>
    </row>
    <row r="34" spans="1:6" x14ac:dyDescent="0.35">
      <c r="A34" s="23" t="s">
        <v>38</v>
      </c>
      <c r="B34" s="27">
        <v>1398.33</v>
      </c>
      <c r="C34" s="28">
        <v>1379.4</v>
      </c>
      <c r="D34" s="29">
        <f>854+546</f>
        <v>1400</v>
      </c>
      <c r="E34" s="30">
        <v>1324</v>
      </c>
      <c r="F34" s="29">
        <v>1337</v>
      </c>
    </row>
    <row r="35" spans="1:6" x14ac:dyDescent="0.35">
      <c r="A35" s="23" t="s">
        <v>39</v>
      </c>
      <c r="B35" s="16">
        <v>1014.69</v>
      </c>
      <c r="C35" s="18" t="s">
        <v>40</v>
      </c>
      <c r="D35" s="15">
        <f>854.4</f>
        <v>854.4</v>
      </c>
      <c r="E35" s="10">
        <v>667</v>
      </c>
      <c r="F35" s="15">
        <v>731</v>
      </c>
    </row>
    <row r="36" spans="1:6" x14ac:dyDescent="0.35">
      <c r="A36" s="23" t="s">
        <v>41</v>
      </c>
      <c r="B36" s="36">
        <v>1227.68</v>
      </c>
      <c r="C36" s="37">
        <v>1274.8</v>
      </c>
      <c r="D36" s="38">
        <f>781.4+496.3</f>
        <v>1277.7</v>
      </c>
      <c r="E36" s="39">
        <v>1248</v>
      </c>
      <c r="F36" s="38">
        <v>1241</v>
      </c>
    </row>
    <row r="37" spans="1:6" x14ac:dyDescent="0.35">
      <c r="A37" s="23" t="s">
        <v>42</v>
      </c>
      <c r="B37" s="36">
        <v>563.83000000000004</v>
      </c>
      <c r="C37" s="37">
        <v>599.20000000000005</v>
      </c>
      <c r="D37" s="38">
        <v>566</v>
      </c>
      <c r="E37" s="39">
        <v>576</v>
      </c>
      <c r="F37" s="38">
        <v>591</v>
      </c>
    </row>
    <row r="38" spans="1:6" x14ac:dyDescent="0.35">
      <c r="A38" s="23" t="s">
        <v>43</v>
      </c>
      <c r="B38" s="36">
        <v>816.18</v>
      </c>
      <c r="C38" s="40">
        <v>951.7</v>
      </c>
      <c r="D38" s="38">
        <v>800</v>
      </c>
      <c r="E38" s="39">
        <v>925</v>
      </c>
      <c r="F38" s="38">
        <v>935</v>
      </c>
    </row>
    <row r="39" spans="1:6" x14ac:dyDescent="0.35">
      <c r="A39" s="23" t="s">
        <v>44</v>
      </c>
      <c r="B39" s="36">
        <v>1006.43</v>
      </c>
      <c r="C39" s="37">
        <v>1216.2</v>
      </c>
      <c r="D39" s="38">
        <v>985</v>
      </c>
      <c r="E39" s="39">
        <v>1108</v>
      </c>
      <c r="F39" s="38">
        <v>1113</v>
      </c>
    </row>
    <row r="40" spans="1:6" x14ac:dyDescent="0.35">
      <c r="A40" s="23" t="s">
        <v>45</v>
      </c>
      <c r="B40" s="14">
        <v>43.225000000000001</v>
      </c>
      <c r="C40" s="19">
        <v>45.75</v>
      </c>
      <c r="D40" s="15">
        <v>55.58</v>
      </c>
      <c r="E40" s="10">
        <v>39</v>
      </c>
      <c r="F40" s="15">
        <v>35.4</v>
      </c>
    </row>
    <row r="41" spans="1:6" x14ac:dyDescent="0.35">
      <c r="A41" s="23" t="s">
        <v>46</v>
      </c>
      <c r="B41" s="14">
        <v>15.58</v>
      </c>
      <c r="C41" s="9">
        <v>16.399999999999999</v>
      </c>
      <c r="D41" s="15">
        <v>22.042999999999999</v>
      </c>
      <c r="E41" s="10">
        <v>22.3</v>
      </c>
      <c r="F41" s="15">
        <v>18.899999999999999</v>
      </c>
    </row>
    <row r="42" spans="1:6" x14ac:dyDescent="0.35">
      <c r="A42" s="23" t="s">
        <v>47</v>
      </c>
      <c r="B42" s="14">
        <v>6.7953932999999997</v>
      </c>
      <c r="C42" s="9">
        <v>7.1</v>
      </c>
      <c r="D42" s="15">
        <v>7.13</v>
      </c>
      <c r="E42" s="10">
        <v>7.78</v>
      </c>
      <c r="F42" s="15">
        <v>7.56</v>
      </c>
    </row>
    <row r="43" spans="1:6" x14ac:dyDescent="0.35">
      <c r="A43" s="23" t="s">
        <v>48</v>
      </c>
      <c r="B43" s="14">
        <v>8.8535991000000003</v>
      </c>
      <c r="C43" s="9">
        <v>9.6999999999999993</v>
      </c>
      <c r="D43" s="15">
        <v>9.73</v>
      </c>
      <c r="E43" s="10">
        <v>12</v>
      </c>
      <c r="F43" s="15">
        <v>10.050000000000001</v>
      </c>
    </row>
    <row r="44" spans="1:6" x14ac:dyDescent="0.35">
      <c r="A44" s="23" t="s">
        <v>49</v>
      </c>
      <c r="B44" s="34">
        <v>8.8529999999999998</v>
      </c>
      <c r="C44" s="21">
        <v>11.25</v>
      </c>
      <c r="D44" s="24">
        <v>10.51</v>
      </c>
      <c r="E44" s="21">
        <v>12</v>
      </c>
      <c r="F44" s="24">
        <v>10.050000000000001</v>
      </c>
    </row>
    <row r="45" spans="1:6" x14ac:dyDescent="0.35">
      <c r="A45" s="23" t="s">
        <v>50</v>
      </c>
      <c r="B45" s="34">
        <v>3.3</v>
      </c>
      <c r="C45" s="25">
        <v>3.7</v>
      </c>
      <c r="D45" s="24">
        <v>3.4</v>
      </c>
      <c r="E45" s="21">
        <v>3.4</v>
      </c>
      <c r="F45" s="24">
        <v>3.3</v>
      </c>
    </row>
    <row r="46" spans="1:6" x14ac:dyDescent="0.35">
      <c r="A46" s="23" t="s">
        <v>51</v>
      </c>
      <c r="B46" s="35">
        <v>2.7</v>
      </c>
      <c r="C46" s="21" t="s">
        <v>52</v>
      </c>
      <c r="D46" s="24">
        <v>2.7</v>
      </c>
      <c r="E46" s="21">
        <v>2.7</v>
      </c>
      <c r="F46" s="24">
        <v>2.7</v>
      </c>
    </row>
    <row r="47" spans="1:6" x14ac:dyDescent="0.35">
      <c r="A47" s="23" t="s">
        <v>53</v>
      </c>
      <c r="B47" s="34">
        <v>0.15</v>
      </c>
      <c r="C47" s="21" t="s">
        <v>54</v>
      </c>
      <c r="D47" s="24">
        <v>0.2</v>
      </c>
      <c r="E47" s="21">
        <v>0.6</v>
      </c>
      <c r="F47" s="24">
        <v>0.25</v>
      </c>
    </row>
    <row r="48" spans="1:6" ht="29" x14ac:dyDescent="0.35">
      <c r="A48" s="23" t="s">
        <v>55</v>
      </c>
      <c r="B48" s="22" t="s">
        <v>56</v>
      </c>
      <c r="C48" s="20" t="s">
        <v>57</v>
      </c>
      <c r="D48" s="22" t="s">
        <v>58</v>
      </c>
      <c r="E48" s="20" t="s">
        <v>59</v>
      </c>
      <c r="F48" s="22" t="s">
        <v>60</v>
      </c>
    </row>
    <row r="49" spans="1:6" ht="36.4" customHeight="1" x14ac:dyDescent="0.35">
      <c r="A49" s="23" t="s">
        <v>61</v>
      </c>
      <c r="B49" s="22" t="s">
        <v>62</v>
      </c>
      <c r="C49" s="20" t="s">
        <v>62</v>
      </c>
      <c r="D49" s="22" t="s">
        <v>62</v>
      </c>
      <c r="E49" s="20" t="s">
        <v>63</v>
      </c>
      <c r="F49" s="22" t="s">
        <v>64</v>
      </c>
    </row>
    <row r="50" spans="1:6" ht="211" customHeight="1" x14ac:dyDescent="0.35">
      <c r="A50" s="23" t="s">
        <v>65</v>
      </c>
      <c r="B50" s="22" t="s">
        <v>66</v>
      </c>
      <c r="C50" s="20" t="s">
        <v>67</v>
      </c>
      <c r="D50" s="22" t="s">
        <v>68</v>
      </c>
      <c r="E50" s="20" t="s">
        <v>69</v>
      </c>
      <c r="F50" s="22" t="s">
        <v>70</v>
      </c>
    </row>
    <row r="51" spans="1:6" ht="253.15" customHeight="1" x14ac:dyDescent="0.35">
      <c r="A51" s="23" t="s">
        <v>71</v>
      </c>
      <c r="B51" s="22" t="s">
        <v>72</v>
      </c>
      <c r="C51" s="20" t="s">
        <v>73</v>
      </c>
      <c r="D51" s="22" t="s">
        <v>74</v>
      </c>
      <c r="E51" s="20" t="s">
        <v>75</v>
      </c>
      <c r="F51" s="22" t="s">
        <v>76</v>
      </c>
    </row>
    <row r="52" spans="1:6" ht="172.5" customHeight="1" x14ac:dyDescent="0.35">
      <c r="A52" s="23" t="s">
        <v>168</v>
      </c>
      <c r="B52" s="47">
        <v>375000</v>
      </c>
      <c r="C52" s="48">
        <v>382000</v>
      </c>
      <c r="D52" s="47">
        <v>331000</v>
      </c>
      <c r="E52" s="48">
        <v>238000</v>
      </c>
      <c r="F52" s="47">
        <v>322000</v>
      </c>
    </row>
    <row r="53" spans="1:6" ht="29" x14ac:dyDescent="0.35">
      <c r="A53" s="23" t="s">
        <v>77</v>
      </c>
      <c r="B53" s="22">
        <v>31.4</v>
      </c>
      <c r="C53" s="20" t="s">
        <v>78</v>
      </c>
      <c r="D53" s="22">
        <v>16.2</v>
      </c>
      <c r="E53" s="20">
        <v>16.7</v>
      </c>
      <c r="F53" s="22">
        <v>19.100000000000001</v>
      </c>
    </row>
    <row r="54" spans="1:6" ht="43.5" x14ac:dyDescent="0.35">
      <c r="A54" s="23" t="s">
        <v>79</v>
      </c>
      <c r="B54" s="22" t="s">
        <v>82</v>
      </c>
      <c r="C54" s="20" t="s">
        <v>80</v>
      </c>
      <c r="D54" s="22">
        <v>56.9</v>
      </c>
      <c r="E54" s="20">
        <v>37</v>
      </c>
      <c r="F54" s="22">
        <v>60.1</v>
      </c>
    </row>
    <row r="55" spans="1:6" ht="29" x14ac:dyDescent="0.35">
      <c r="A55" s="23" t="s">
        <v>81</v>
      </c>
      <c r="B55" s="22" t="s">
        <v>87</v>
      </c>
      <c r="C55" s="20" t="s">
        <v>83</v>
      </c>
      <c r="D55" s="22" t="s">
        <v>83</v>
      </c>
      <c r="E55" s="20" t="s">
        <v>84</v>
      </c>
      <c r="F55" s="22" t="s">
        <v>85</v>
      </c>
    </row>
    <row r="56" spans="1:6" ht="58" x14ac:dyDescent="0.35">
      <c r="A56" s="23" t="s">
        <v>86</v>
      </c>
      <c r="B56" s="22" t="s">
        <v>93</v>
      </c>
      <c r="C56" s="20" t="s">
        <v>88</v>
      </c>
      <c r="D56" s="22" t="s">
        <v>89</v>
      </c>
      <c r="E56" s="20" t="s">
        <v>90</v>
      </c>
      <c r="F56" s="22" t="s">
        <v>91</v>
      </c>
    </row>
    <row r="57" spans="1:6" ht="35.65" customHeight="1" x14ac:dyDescent="0.35">
      <c r="A57" s="23" t="s">
        <v>92</v>
      </c>
      <c r="B57" s="22" t="s">
        <v>97</v>
      </c>
      <c r="C57" s="20" t="s">
        <v>94</v>
      </c>
      <c r="D57" s="22" t="s">
        <v>94</v>
      </c>
      <c r="E57" s="20" t="s">
        <v>95</v>
      </c>
      <c r="F57" s="22" t="s">
        <v>94</v>
      </c>
    </row>
    <row r="58" spans="1:6" ht="45" customHeight="1" x14ac:dyDescent="0.35">
      <c r="A58" s="23" t="s">
        <v>96</v>
      </c>
      <c r="B58" s="22" t="s">
        <v>103</v>
      </c>
      <c r="C58" s="20" t="s">
        <v>98</v>
      </c>
      <c r="D58" s="22" t="s">
        <v>99</v>
      </c>
      <c r="E58" s="20" t="s">
        <v>100</v>
      </c>
      <c r="F58" s="22" t="s">
        <v>101</v>
      </c>
    </row>
    <row r="59" spans="1:6" ht="63.65" customHeight="1" x14ac:dyDescent="0.35">
      <c r="A59" s="23" t="s">
        <v>102</v>
      </c>
      <c r="B59" s="22" t="s">
        <v>109</v>
      </c>
      <c r="C59" s="20" t="s">
        <v>104</v>
      </c>
      <c r="D59" s="22" t="s">
        <v>105</v>
      </c>
      <c r="E59" s="20" t="s">
        <v>106</v>
      </c>
      <c r="F59" s="22" t="s">
        <v>107</v>
      </c>
    </row>
    <row r="60" spans="1:6" ht="92.15" customHeight="1" x14ac:dyDescent="0.35">
      <c r="A60" s="23" t="s">
        <v>108</v>
      </c>
      <c r="B60" s="22" t="s">
        <v>115</v>
      </c>
      <c r="C60" s="20" t="s">
        <v>110</v>
      </c>
      <c r="D60" s="22" t="s">
        <v>111</v>
      </c>
      <c r="E60" s="20" t="s">
        <v>112</v>
      </c>
      <c r="F60" s="22" t="s">
        <v>113</v>
      </c>
    </row>
    <row r="61" spans="1:6" ht="107.15" customHeight="1" x14ac:dyDescent="0.35">
      <c r="A61" s="23" t="s">
        <v>114</v>
      </c>
      <c r="B61" s="22" t="s">
        <v>121</v>
      </c>
      <c r="C61" s="20" t="s">
        <v>116</v>
      </c>
      <c r="D61" s="22" t="s">
        <v>117</v>
      </c>
      <c r="E61" s="20" t="s">
        <v>118</v>
      </c>
      <c r="F61" s="22" t="s">
        <v>119</v>
      </c>
    </row>
    <row r="62" spans="1:6" ht="263.89999999999998" customHeight="1" x14ac:dyDescent="0.35">
      <c r="A62" s="23" t="s">
        <v>120</v>
      </c>
      <c r="B62" s="22" t="s">
        <v>31</v>
      </c>
      <c r="C62" s="33" t="s">
        <v>122</v>
      </c>
      <c r="D62" s="22" t="s">
        <v>123</v>
      </c>
      <c r="E62" s="20" t="s">
        <v>124</v>
      </c>
      <c r="F62" s="22" t="s">
        <v>125</v>
      </c>
    </row>
    <row r="63" spans="1:6" ht="128.5" customHeight="1" x14ac:dyDescent="0.35">
      <c r="A63" s="23" t="s">
        <v>126</v>
      </c>
      <c r="B63" s="22" t="s">
        <v>132</v>
      </c>
      <c r="C63" s="20" t="s">
        <v>127</v>
      </c>
      <c r="D63" s="22" t="s">
        <v>128</v>
      </c>
      <c r="E63" s="20" t="s">
        <v>129</v>
      </c>
      <c r="F63" s="22" t="s">
        <v>130</v>
      </c>
    </row>
    <row r="64" spans="1:6" ht="39.25" customHeight="1" x14ac:dyDescent="0.35">
      <c r="A64" s="1" t="s">
        <v>131</v>
      </c>
      <c r="B64" s="22" t="s">
        <v>161</v>
      </c>
      <c r="C64" s="20" t="s">
        <v>132</v>
      </c>
      <c r="D64" s="22" t="s">
        <v>133</v>
      </c>
      <c r="E64" s="20" t="s">
        <v>134</v>
      </c>
      <c r="F64" s="22" t="s">
        <v>135</v>
      </c>
    </row>
    <row r="65" spans="1:7" ht="58" x14ac:dyDescent="0.35">
      <c r="A65" s="3" t="s">
        <v>136</v>
      </c>
      <c r="B65" s="45" t="s">
        <v>142</v>
      </c>
      <c r="C65" s="20" t="s">
        <v>137</v>
      </c>
      <c r="D65" s="22" t="s">
        <v>138</v>
      </c>
      <c r="E65" s="20" t="s">
        <v>139</v>
      </c>
      <c r="F65" s="22" t="s">
        <v>140</v>
      </c>
    </row>
    <row r="66" spans="1:7" ht="34.4" customHeight="1" x14ac:dyDescent="0.35">
      <c r="A66" s="3" t="s">
        <v>141</v>
      </c>
      <c r="B66" s="45" t="s">
        <v>149</v>
      </c>
      <c r="C66" s="44" t="s">
        <v>143</v>
      </c>
      <c r="D66" s="45" t="s">
        <v>144</v>
      </c>
      <c r="E66" s="44" t="s">
        <v>145</v>
      </c>
      <c r="F66" s="46" t="s">
        <v>146</v>
      </c>
      <c r="G66" t="s">
        <v>147</v>
      </c>
    </row>
    <row r="67" spans="1:7" ht="29" x14ac:dyDescent="0.35">
      <c r="A67" s="3" t="s">
        <v>148</v>
      </c>
      <c r="B67" s="45"/>
      <c r="C67" s="44" t="s">
        <v>150</v>
      </c>
      <c r="D67" s="45" t="s">
        <v>151</v>
      </c>
      <c r="E67" s="44" t="s">
        <v>152</v>
      </c>
      <c r="F67" s="45" t="s">
        <v>153</v>
      </c>
      <c r="G67" t="s">
        <v>154</v>
      </c>
    </row>
    <row r="68" spans="1:7" x14ac:dyDescent="0.35">
      <c r="A68" s="2"/>
    </row>
    <row r="69" spans="1:7" x14ac:dyDescent="0.35">
      <c r="A69" s="2" t="s">
        <v>155</v>
      </c>
    </row>
    <row r="70" spans="1:7" x14ac:dyDescent="0.35">
      <c r="A70" s="2" t="s">
        <v>156</v>
      </c>
    </row>
    <row r="71" spans="1:7" x14ac:dyDescent="0.35">
      <c r="A71" s="2" t="s">
        <v>157</v>
      </c>
    </row>
    <row r="72" spans="1:7" x14ac:dyDescent="0.35">
      <c r="A72" s="2" t="s">
        <v>158</v>
      </c>
    </row>
    <row r="73" spans="1:7" x14ac:dyDescent="0.35">
      <c r="A73" s="2" t="s">
        <v>159</v>
      </c>
    </row>
    <row r="74" spans="1:7" x14ac:dyDescent="0.35">
      <c r="A74" s="2" t="s">
        <v>160</v>
      </c>
    </row>
    <row r="75" spans="1:7" ht="15" thickBot="1" x14ac:dyDescent="0.4"/>
    <row r="76" spans="1:7" ht="15" thickBot="1" x14ac:dyDescent="0.4">
      <c r="A76" s="49" t="s">
        <v>164</v>
      </c>
    </row>
    <row r="77" spans="1:7" x14ac:dyDescent="0.35">
      <c r="A77" s="51">
        <v>220621</v>
      </c>
    </row>
    <row r="78" spans="1:7" x14ac:dyDescent="0.35">
      <c r="A78" s="51"/>
    </row>
    <row r="79" spans="1:7" x14ac:dyDescent="0.35">
      <c r="A79" s="51"/>
    </row>
    <row r="80" spans="1:7" x14ac:dyDescent="0.35">
      <c r="A80" s="51"/>
    </row>
    <row r="81" spans="1:1" x14ac:dyDescent="0.35">
      <c r="A81" s="51"/>
    </row>
    <row r="82" spans="1:1" x14ac:dyDescent="0.35">
      <c r="A82" s="51"/>
    </row>
    <row r="83" spans="1:1" x14ac:dyDescent="0.35">
      <c r="A83" s="51"/>
    </row>
    <row r="84" spans="1:1" x14ac:dyDescent="0.35">
      <c r="A84" s="52"/>
    </row>
    <row r="85" spans="1:1" x14ac:dyDescent="0.35">
      <c r="A85" s="52"/>
    </row>
    <row r="86" spans="1:1" x14ac:dyDescent="0.35">
      <c r="A86" s="52"/>
    </row>
    <row r="87" spans="1:1" x14ac:dyDescent="0.35">
      <c r="A87" s="52"/>
    </row>
    <row r="88" spans="1:1" x14ac:dyDescent="0.35">
      <c r="A88" s="52"/>
    </row>
    <row r="89" spans="1:1" x14ac:dyDescent="0.35">
      <c r="A89" s="52"/>
    </row>
    <row r="90" spans="1:1" x14ac:dyDescent="0.35">
      <c r="A90" s="52"/>
    </row>
    <row r="91" spans="1:1" x14ac:dyDescent="0.35">
      <c r="A91" s="52"/>
    </row>
    <row r="92" spans="1:1" x14ac:dyDescent="0.35">
      <c r="A92" s="52"/>
    </row>
    <row r="93" spans="1:1" x14ac:dyDescent="0.35">
      <c r="A93" s="52"/>
    </row>
    <row r="94" spans="1:1" x14ac:dyDescent="0.35">
      <c r="A94" s="52"/>
    </row>
    <row r="95" spans="1:1" x14ac:dyDescent="0.35">
      <c r="A95" s="52"/>
    </row>
    <row r="96" spans="1:1" ht="15" thickBot="1" x14ac:dyDescent="0.4">
      <c r="A96" s="53"/>
    </row>
  </sheetData>
  <hyperlinks>
    <hyperlink ref="C66" r:id="rId1" xr:uid="{00000000-0004-0000-0000-000005000000}"/>
    <hyperlink ref="D66" r:id="rId2" xr:uid="{00000000-0004-0000-0000-000006000000}"/>
    <hyperlink ref="E66" r:id="rId3" xr:uid="{00000000-0004-0000-0000-000007000000}"/>
    <hyperlink ref="F66" r:id="rId4" xr:uid="{00000000-0004-0000-0000-000008000000}"/>
    <hyperlink ref="D67" r:id="rId5" xr:uid="{00000000-0004-0000-0000-00000B000000}"/>
    <hyperlink ref="E67" r:id="rId6" xr:uid="{00000000-0004-0000-0000-00000C000000}"/>
    <hyperlink ref="F67" r:id="rId7" xr:uid="{00000000-0004-0000-0000-00000D000000}"/>
    <hyperlink ref="C67" r:id="rId8" xr:uid="{00000000-0004-0000-0000-000011000000}"/>
    <hyperlink ref="B65" r:id="rId9" xr:uid="{2F075207-DAE9-40BD-BC0E-C76FCC4F19FF}"/>
    <hyperlink ref="B66" r:id="rId10" xr:uid="{1991D978-675C-487C-9A32-7995EBACA9BD}"/>
  </hyperlinks>
  <pageMargins left="0.7" right="0.7" top="0.75" bottom="0.75" header="0.3" footer="0.3"/>
  <pageSetup paperSize="9" orientation="portrait" r:id="rId11"/>
  <ignoredErrors>
    <ignoredError sqref="F11" formula="1"/>
  </ignoredErrors>
  <legacy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33570-FB9F-49DB-8C35-9D6AF67A71FE}">
  <dimension ref="A1:B21"/>
  <sheetViews>
    <sheetView workbookViewId="0">
      <selection activeCell="A8" sqref="A8"/>
    </sheetView>
  </sheetViews>
  <sheetFormatPr defaultRowHeight="14.5" x14ac:dyDescent="0.35"/>
  <cols>
    <col min="1" max="1" width="30.453125" customWidth="1"/>
    <col min="2" max="2" width="90.453125" customWidth="1"/>
  </cols>
  <sheetData>
    <row r="1" spans="1:2" ht="15" thickBot="1" x14ac:dyDescent="0.4">
      <c r="A1" s="49" t="s">
        <v>164</v>
      </c>
      <c r="B1" s="50" t="s">
        <v>165</v>
      </c>
    </row>
    <row r="2" spans="1:2" x14ac:dyDescent="0.35">
      <c r="A2" s="54">
        <v>220826</v>
      </c>
      <c r="B2" s="55" t="s">
        <v>166</v>
      </c>
    </row>
    <row r="3" spans="1:2" x14ac:dyDescent="0.35">
      <c r="A3" s="56"/>
      <c r="B3" s="55"/>
    </row>
    <row r="4" spans="1:2" x14ac:dyDescent="0.35">
      <c r="A4" s="59">
        <v>231004</v>
      </c>
      <c r="B4" s="55" t="s">
        <v>167</v>
      </c>
    </row>
    <row r="5" spans="1:2" x14ac:dyDescent="0.35">
      <c r="A5" s="56"/>
      <c r="B5" s="55"/>
    </row>
    <row r="6" spans="1:2" x14ac:dyDescent="0.35">
      <c r="A6" s="59">
        <v>231219</v>
      </c>
      <c r="B6" s="55" t="s">
        <v>169</v>
      </c>
    </row>
    <row r="7" spans="1:2" x14ac:dyDescent="0.35">
      <c r="A7" s="56"/>
      <c r="B7" s="55"/>
    </row>
    <row r="8" spans="1:2" x14ac:dyDescent="0.35">
      <c r="A8" s="59">
        <v>240201</v>
      </c>
      <c r="B8" s="55" t="s">
        <v>170</v>
      </c>
    </row>
    <row r="9" spans="1:2" x14ac:dyDescent="0.35">
      <c r="A9" s="56"/>
      <c r="B9" s="55"/>
    </row>
    <row r="10" spans="1:2" x14ac:dyDescent="0.35">
      <c r="A10" s="56"/>
      <c r="B10" s="55"/>
    </row>
    <row r="11" spans="1:2" x14ac:dyDescent="0.35">
      <c r="A11" s="56"/>
      <c r="B11" s="55"/>
    </row>
    <row r="12" spans="1:2" x14ac:dyDescent="0.35">
      <c r="A12" s="56"/>
      <c r="B12" s="55"/>
    </row>
    <row r="13" spans="1:2" x14ac:dyDescent="0.35">
      <c r="A13" s="56"/>
      <c r="B13" s="55"/>
    </row>
    <row r="14" spans="1:2" x14ac:dyDescent="0.35">
      <c r="A14" s="56"/>
      <c r="B14" s="55"/>
    </row>
    <row r="15" spans="1:2" x14ac:dyDescent="0.35">
      <c r="A15" s="56"/>
      <c r="B15" s="55"/>
    </row>
    <row r="16" spans="1:2" x14ac:dyDescent="0.35">
      <c r="A16" s="56"/>
      <c r="B16" s="55"/>
    </row>
    <row r="17" spans="1:2" x14ac:dyDescent="0.35">
      <c r="A17" s="56"/>
      <c r="B17" s="55"/>
    </row>
    <row r="18" spans="1:2" x14ac:dyDescent="0.35">
      <c r="A18" s="56"/>
      <c r="B18" s="55"/>
    </row>
    <row r="19" spans="1:2" x14ac:dyDescent="0.35">
      <c r="A19" s="56"/>
      <c r="B19" s="55"/>
    </row>
    <row r="20" spans="1:2" x14ac:dyDescent="0.35">
      <c r="A20" s="56"/>
      <c r="B20" s="55"/>
    </row>
    <row r="21" spans="1:2" ht="15" thickBot="1" x14ac:dyDescent="0.4">
      <c r="A21" s="57"/>
      <c r="B21" s="5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F083DD9DB3215A4985ACC43229A5FFA8" ma:contentTypeVersion="2" ma:contentTypeDescription="Skapa ett nytt dokument." ma:contentTypeScope="" ma:versionID="ff74a189ff29fb0403ed9e52d6a784d9">
  <xsd:schema xmlns:xsd="http://www.w3.org/2001/XMLSchema" xmlns:xs="http://www.w3.org/2001/XMLSchema" xmlns:p="http://schemas.microsoft.com/office/2006/metadata/properties" xmlns:ns2="549ddfc1-1144-4cf6-bc8e-a61a7f7dd45c" targetNamespace="http://schemas.microsoft.com/office/2006/metadata/properties" ma:root="true" ma:fieldsID="bb8fd7abd69c4ece959a1315556056ae" ns2:_="">
    <xsd:import namespace="549ddfc1-1144-4cf6-bc8e-a61a7f7dd45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9ddfc1-1144-4cf6-bc8e-a61a7f7dd4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E0289A-D8B8-4D28-AB82-9F0DD8FB36F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B1FFBBE-9F4E-42B1-8EF2-1617243A26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9ddfc1-1144-4cf6-bc8e-a61a7f7dd4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A4359C-0350-4058-806C-FBA88664193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Koncepttyp C</vt:lpstr>
      <vt:lpstr>Händelselog</vt:lpstr>
    </vt:vector>
  </TitlesOfParts>
  <Manager/>
  <Company>Sverige Kommuner och Landsting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Andersson Rickard</dc:creator>
  <cp:keywords/>
  <dc:description/>
  <cp:lastModifiedBy>Ali Muhammed</cp:lastModifiedBy>
  <cp:revision/>
  <dcterms:created xsi:type="dcterms:W3CDTF">2020-02-20T15:28:06Z</dcterms:created>
  <dcterms:modified xsi:type="dcterms:W3CDTF">2024-04-29T12:34:31Z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0x010100F083DD9DB3215A4985ACC43229A5FFA8</vt:lpwstr>
  </property>
</Properties>
</file>